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79c3021ca407ce/Documents/Simulation Baseball/SABR Auction/Decades Auction/"/>
    </mc:Choice>
  </mc:AlternateContent>
  <xr:revisionPtr revIDLastSave="1463" documentId="8_{03A19EEA-7975-401F-9889-73395E2F5615}" xr6:coauthVersionLast="47" xr6:coauthVersionMax="47" xr10:uidLastSave="{E469DB7A-883B-4A96-9C5C-CDEE7E5A5356}"/>
  <bookViews>
    <workbookView xWindow="-108" yWindow="-108" windowWidth="23256" windowHeight="12456" tabRatio="947" xr2:uid="{EC2DC82B-3883-4889-BC59-3D73A13A6392}"/>
  </bookViews>
  <sheets>
    <sheet name="World Series" sheetId="25" r:id="rId1"/>
    <sheet name="Auction Tracker_HITTERS" sheetId="21" r:id="rId2"/>
    <sheet name="Hiters" sheetId="23" state="hidden" r:id="rId3"/>
    <sheet name="Pitchers" sheetId="24" state="hidden" r:id="rId4"/>
    <sheet name="Auction Tracker_PITCHERS" sheetId="4" r:id="rId5"/>
    <sheet name="Nomination Order" sheetId="11" state="hidden" r:id="rId6"/>
    <sheet name="Andy Palomino's Team" sheetId="5" r:id="rId7"/>
    <sheet name="Derek Bain's Team" sheetId="6" r:id="rId8"/>
    <sheet name="Anthony Spencer's Team" sheetId="7" r:id="rId9"/>
    <sheet name="Alberto Martinez's Team" sheetId="9" r:id="rId10"/>
    <sheet name="Jason Besly's Team" sheetId="10" r:id="rId11"/>
  </sheets>
  <definedNames>
    <definedName name="_xlnm._FilterDatabase" localSheetId="9" hidden="1">'Alberto Martinez''s Team'!$A$2:$AB$2</definedName>
    <definedName name="_xlnm._FilterDatabase" localSheetId="6" hidden="1">'Andy Palomino''s Team'!$A$2:$AH$2</definedName>
    <definedName name="_xlnm._FilterDatabase" localSheetId="8" hidden="1">'Anthony Spencer''s Team'!$A$2:$AB$2</definedName>
    <definedName name="_xlnm._FilterDatabase" localSheetId="1" hidden="1">'Auction Tracker_HITTERS'!$A$8:$AC$171</definedName>
    <definedName name="_xlnm._FilterDatabase" localSheetId="4" hidden="1">'Auction Tracker_PITCHERS'!$A$8:$AB$150</definedName>
    <definedName name="_xlnm._FilterDatabase" localSheetId="7" hidden="1">'Derek Bain''s Team'!$A$2:$AC$2</definedName>
    <definedName name="_xlnm._FilterDatabase" localSheetId="10" hidden="1">'Jason Besly''s Team'!$A$28:$AD$28</definedName>
    <definedName name="_xlnm._FilterDatabase" localSheetId="0" hidden="1">'World Series'!$A$1:$I$1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5" l="1"/>
  <c r="I6" i="25"/>
  <c r="I4" i="25"/>
  <c r="I3" i="25"/>
  <c r="I5" i="25"/>
  <c r="T20" i="9" l="1"/>
  <c r="T9" i="5"/>
  <c r="T19" i="7"/>
  <c r="T20" i="6"/>
  <c r="T4" i="5"/>
  <c r="T19" i="9"/>
  <c r="T19" i="5"/>
  <c r="T18" i="9"/>
  <c r="T18" i="7"/>
  <c r="U9" i="10"/>
  <c r="U10" i="10"/>
  <c r="T19" i="6"/>
  <c r="U14" i="10"/>
  <c r="S5" i="11"/>
  <c r="T17" i="7"/>
  <c r="T17" i="9"/>
  <c r="U6" i="10"/>
  <c r="T18" i="5"/>
  <c r="T18" i="6"/>
  <c r="T16" i="7"/>
  <c r="T16" i="9"/>
  <c r="T7" i="5"/>
  <c r="T15" i="9"/>
  <c r="T17" i="6"/>
  <c r="T10" i="5"/>
  <c r="T15" i="7"/>
  <c r="T14" i="7"/>
  <c r="T14" i="9"/>
  <c r="U13" i="10"/>
  <c r="T8" i="5"/>
  <c r="T13" i="9"/>
  <c r="U7" i="10"/>
  <c r="T13" i="7"/>
  <c r="T16" i="6"/>
  <c r="T12" i="7"/>
  <c r="T12" i="9"/>
  <c r="T11" i="5"/>
  <c r="T11" i="7"/>
  <c r="T11" i="9"/>
  <c r="T15" i="6"/>
  <c r="T5" i="5"/>
  <c r="U8" i="10"/>
  <c r="U12" i="10"/>
  <c r="T14" i="6"/>
  <c r="T17" i="5"/>
  <c r="T10" i="7"/>
  <c r="T13" i="6"/>
  <c r="T10" i="9"/>
  <c r="U4" i="10"/>
  <c r="T15" i="5"/>
  <c r="T12" i="6"/>
  <c r="T9" i="7"/>
  <c r="U5" i="10"/>
  <c r="T11" i="6"/>
  <c r="T8" i="7"/>
  <c r="T9" i="9"/>
  <c r="T8" i="9"/>
  <c r="T7" i="9"/>
  <c r="T6" i="5"/>
  <c r="T12" i="5"/>
  <c r="T7" i="7"/>
  <c r="T6" i="9"/>
  <c r="T16" i="5"/>
  <c r="U16" i="10"/>
  <c r="T3" i="5"/>
  <c r="T10" i="6"/>
  <c r="T5" i="9"/>
  <c r="T9" i="6"/>
  <c r="T8" i="6"/>
  <c r="T6" i="7"/>
  <c r="U11" i="10"/>
  <c r="T5" i="7"/>
  <c r="T7" i="6"/>
  <c r="T6" i="6"/>
  <c r="T13" i="5"/>
  <c r="T5" i="6"/>
  <c r="T14" i="5"/>
  <c r="U17" i="10"/>
  <c r="T4" i="7"/>
  <c r="T4" i="9"/>
  <c r="U3" i="10"/>
  <c r="T4" i="6"/>
  <c r="T3" i="6"/>
  <c r="U15" i="10"/>
  <c r="T3" i="7"/>
  <c r="T3" i="9"/>
  <c r="I24" i="5" l="1"/>
  <c r="T171" i="21"/>
  <c r="T170" i="21"/>
  <c r="T169" i="21"/>
  <c r="T80" i="21"/>
  <c r="T168" i="21"/>
  <c r="T167" i="21"/>
  <c r="T166" i="21"/>
  <c r="T46" i="21"/>
  <c r="T165" i="21"/>
  <c r="T164" i="21"/>
  <c r="T163" i="21"/>
  <c r="T162" i="21"/>
  <c r="T161" i="21"/>
  <c r="T74" i="21"/>
  <c r="T160" i="21"/>
  <c r="T159" i="21"/>
  <c r="T158" i="21"/>
  <c r="T157" i="21"/>
  <c r="T78" i="21"/>
  <c r="T93" i="21"/>
  <c r="T156" i="21"/>
  <c r="T16" i="21"/>
  <c r="T72" i="21"/>
  <c r="T155" i="21"/>
  <c r="T154" i="21"/>
  <c r="T153" i="21"/>
  <c r="T86" i="21"/>
  <c r="T152" i="21"/>
  <c r="T151" i="21"/>
  <c r="T150" i="21"/>
  <c r="T77" i="21"/>
  <c r="T149" i="21"/>
  <c r="T56" i="21"/>
  <c r="T54" i="21"/>
  <c r="T148" i="21"/>
  <c r="T147" i="21"/>
  <c r="T75" i="21"/>
  <c r="T66" i="21"/>
  <c r="T146" i="21"/>
  <c r="T145" i="21"/>
  <c r="T21" i="21"/>
  <c r="T144" i="21"/>
  <c r="T143" i="21"/>
  <c r="T142" i="21"/>
  <c r="T141" i="21"/>
  <c r="T140" i="21"/>
  <c r="T139" i="21"/>
  <c r="T138" i="21"/>
  <c r="T137" i="21"/>
  <c r="T89" i="21"/>
  <c r="T136" i="21"/>
  <c r="T135" i="21"/>
  <c r="T65" i="21"/>
  <c r="T134" i="21"/>
  <c r="T90" i="21"/>
  <c r="T133" i="21"/>
  <c r="T81" i="21"/>
  <c r="T132" i="21"/>
  <c r="T131" i="21"/>
  <c r="T71" i="21"/>
  <c r="T130" i="21"/>
  <c r="T129" i="21"/>
  <c r="T128" i="21"/>
  <c r="T127" i="21"/>
  <c r="T126" i="21"/>
  <c r="T125" i="21"/>
  <c r="T37" i="21"/>
  <c r="T124" i="21"/>
  <c r="T73" i="21"/>
  <c r="T88" i="21"/>
  <c r="T42" i="21"/>
  <c r="T123" i="21"/>
  <c r="T43" i="21"/>
  <c r="T45" i="21"/>
  <c r="T122" i="21"/>
  <c r="T41" i="21"/>
  <c r="T121" i="21"/>
  <c r="T53" i="21"/>
  <c r="T120" i="21"/>
  <c r="T119" i="21"/>
  <c r="T118" i="21"/>
  <c r="T117" i="21"/>
  <c r="T44" i="21"/>
  <c r="T116" i="21"/>
  <c r="T115" i="21"/>
  <c r="T60" i="21"/>
  <c r="T76" i="21"/>
  <c r="T114" i="21"/>
  <c r="T113" i="21"/>
  <c r="T112" i="21"/>
  <c r="T111" i="21"/>
  <c r="T110" i="21"/>
  <c r="T68" i="21"/>
  <c r="T109" i="21"/>
  <c r="T61" i="21"/>
  <c r="T10" i="21"/>
  <c r="T23" i="21"/>
  <c r="T108" i="21"/>
  <c r="T107" i="21"/>
  <c r="T82" i="21"/>
  <c r="T106" i="21"/>
  <c r="T47" i="21"/>
  <c r="T105" i="21"/>
  <c r="T48" i="21"/>
  <c r="T79" i="21"/>
  <c r="T91" i="21"/>
  <c r="T104" i="21"/>
  <c r="T103" i="21"/>
  <c r="T69" i="21"/>
  <c r="T70" i="21"/>
  <c r="T27" i="21"/>
  <c r="T102" i="21"/>
  <c r="T101" i="21"/>
  <c r="T49" i="21"/>
  <c r="T62" i="21"/>
  <c r="T92" i="21"/>
  <c r="T32" i="21"/>
  <c r="T100" i="21"/>
  <c r="T99" i="21"/>
  <c r="T52" i="21"/>
  <c r="T98" i="21"/>
  <c r="T63" i="21"/>
  <c r="T84" i="21"/>
  <c r="T67" i="21"/>
  <c r="T87" i="21"/>
  <c r="T97" i="21"/>
  <c r="T13" i="21"/>
  <c r="T33" i="21"/>
  <c r="T51" i="21"/>
  <c r="T96" i="21"/>
  <c r="T58" i="21"/>
  <c r="T19" i="21"/>
  <c r="T85" i="21"/>
  <c r="T55" i="21"/>
  <c r="T95" i="21"/>
  <c r="T25" i="21"/>
  <c r="T83" i="21"/>
  <c r="T59" i="21"/>
  <c r="T31" i="21"/>
  <c r="T64" i="21"/>
  <c r="T94" i="21"/>
  <c r="T36" i="21"/>
  <c r="T40" i="21"/>
  <c r="T29" i="21"/>
  <c r="T57" i="21"/>
  <c r="T28" i="21"/>
  <c r="T50" i="21"/>
  <c r="T38" i="21"/>
  <c r="T12" i="21"/>
  <c r="T39" i="21"/>
  <c r="T24" i="21"/>
  <c r="T35" i="21"/>
  <c r="T26" i="21"/>
  <c r="T11" i="21"/>
  <c r="T22" i="21"/>
  <c r="T34" i="21"/>
  <c r="T30" i="21"/>
  <c r="T20" i="21"/>
  <c r="T9" i="21"/>
  <c r="T15" i="21"/>
  <c r="T18" i="21"/>
  <c r="T17" i="21"/>
  <c r="T14" i="21"/>
  <c r="P164" i="23"/>
  <c r="P163" i="23"/>
  <c r="P162" i="23"/>
  <c r="P161" i="23"/>
  <c r="P160" i="23"/>
  <c r="P159" i="23"/>
  <c r="P158" i="23"/>
  <c r="P157" i="23"/>
  <c r="P156" i="23"/>
  <c r="P155" i="23"/>
  <c r="P154" i="23"/>
  <c r="P153" i="23"/>
  <c r="P152" i="23"/>
  <c r="P151" i="23"/>
  <c r="P150" i="23"/>
  <c r="P149" i="23"/>
  <c r="P148" i="23"/>
  <c r="P147" i="23"/>
  <c r="P146" i="23"/>
  <c r="P145" i="23"/>
  <c r="P144" i="23"/>
  <c r="P143" i="23"/>
  <c r="P142" i="23"/>
  <c r="P141" i="23"/>
  <c r="P140" i="23"/>
  <c r="P139" i="23"/>
  <c r="P138" i="23"/>
  <c r="P137" i="23"/>
  <c r="P136" i="23"/>
  <c r="P135" i="23"/>
  <c r="P134" i="23"/>
  <c r="P133" i="23"/>
  <c r="P132" i="23"/>
  <c r="P131" i="23"/>
  <c r="P130" i="23"/>
  <c r="P129" i="23"/>
  <c r="P128" i="23"/>
  <c r="P127" i="23"/>
  <c r="P126" i="23"/>
  <c r="P125" i="23"/>
  <c r="P124" i="23"/>
  <c r="P123" i="23"/>
  <c r="P122" i="23"/>
  <c r="P121" i="23"/>
  <c r="P120" i="23"/>
  <c r="P119" i="23"/>
  <c r="P118" i="23"/>
  <c r="P117" i="23"/>
  <c r="P116" i="23"/>
  <c r="P115" i="23"/>
  <c r="P114" i="23"/>
  <c r="P113" i="23"/>
  <c r="P112" i="23"/>
  <c r="P111" i="23"/>
  <c r="P110" i="23"/>
  <c r="P109" i="23"/>
  <c r="P108" i="23"/>
  <c r="P107" i="23"/>
  <c r="P106" i="23"/>
  <c r="P105" i="23"/>
  <c r="P104" i="23"/>
  <c r="P103" i="23"/>
  <c r="P102" i="23"/>
  <c r="P101" i="23"/>
  <c r="P100" i="23"/>
  <c r="P99" i="23"/>
  <c r="P98" i="23"/>
  <c r="P97" i="23"/>
  <c r="P96" i="23"/>
  <c r="P95" i="23"/>
  <c r="P94" i="23"/>
  <c r="P93" i="23"/>
  <c r="P92" i="23"/>
  <c r="P91" i="23"/>
  <c r="P90" i="23"/>
  <c r="P89" i="23"/>
  <c r="P88" i="23"/>
  <c r="P87" i="23"/>
  <c r="P86" i="23"/>
  <c r="P85" i="23"/>
  <c r="P84" i="23"/>
  <c r="P83" i="23"/>
  <c r="P82" i="23"/>
  <c r="P81" i="23"/>
  <c r="P80" i="23"/>
  <c r="P79" i="23"/>
  <c r="P78" i="23"/>
  <c r="P77" i="23"/>
  <c r="P76" i="23"/>
  <c r="P75" i="23"/>
  <c r="P74" i="23"/>
  <c r="P73" i="23"/>
  <c r="P72" i="23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3" i="23"/>
  <c r="P2" i="23"/>
  <c r="M4" i="11" l="1"/>
  <c r="M5" i="11" s="1"/>
  <c r="M6" i="11" s="1"/>
  <c r="M7" i="11" s="1"/>
  <c r="M8" i="11" s="1"/>
  <c r="M9" i="11" s="1"/>
  <c r="M10" i="11" s="1"/>
  <c r="M11" i="11" s="1"/>
  <c r="S3" i="11" l="1"/>
  <c r="S4" i="11" s="1"/>
  <c r="S6" i="11" s="1"/>
  <c r="S7" i="11" s="1"/>
  <c r="S8" i="11" s="1"/>
  <c r="S9" i="11" s="1"/>
  <c r="S10" i="11" s="1"/>
  <c r="S11" i="11" s="1"/>
  <c r="V25" i="10" l="1"/>
  <c r="U24" i="9"/>
  <c r="U24" i="5"/>
  <c r="V3" i="11"/>
  <c r="V4" i="11" s="1"/>
  <c r="V5" i="11" s="1"/>
  <c r="V6" i="11" s="1"/>
  <c r="V7" i="11" s="1"/>
  <c r="V8" i="11" s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U25" i="6" l="1"/>
  <c r="U25" i="7"/>
  <c r="P3" i="11"/>
  <c r="P4" i="11" s="1"/>
  <c r="P5" i="11" s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20" i="11" s="1"/>
  <c r="P21" i="11" s="1"/>
  <c r="M3" i="11"/>
  <c r="M12" i="11" s="1"/>
  <c r="M13" i="11" s="1"/>
  <c r="M14" i="11" s="1"/>
  <c r="M15" i="11" s="1"/>
  <c r="M16" i="11" s="1"/>
  <c r="M17" i="11" s="1"/>
  <c r="M18" i="11" s="1"/>
  <c r="J3" i="11"/>
  <c r="J4" i="11" s="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G3" i="11"/>
  <c r="G4" i="11" s="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D3" i="11"/>
  <c r="D4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M46" i="7"/>
  <c r="K46" i="7"/>
  <c r="D46" i="7"/>
  <c r="A46" i="7"/>
  <c r="P25" i="7"/>
  <c r="O25" i="7"/>
  <c r="N25" i="7"/>
  <c r="M25" i="7"/>
  <c r="K25" i="7"/>
  <c r="J25" i="7"/>
  <c r="I25" i="7"/>
  <c r="D25" i="7"/>
  <c r="A25" i="7"/>
  <c r="N46" i="10"/>
  <c r="L46" i="10"/>
  <c r="D46" i="10"/>
  <c r="A46" i="10"/>
  <c r="Q25" i="10"/>
  <c r="P25" i="10"/>
  <c r="O25" i="10"/>
  <c r="N25" i="10"/>
  <c r="L25" i="10"/>
  <c r="K25" i="10"/>
  <c r="J25" i="10"/>
  <c r="D25" i="10"/>
  <c r="A25" i="10"/>
  <c r="M45" i="9"/>
  <c r="K45" i="9"/>
  <c r="F5" i="21" s="1"/>
  <c r="D45" i="9"/>
  <c r="A45" i="9"/>
  <c r="P24" i="9"/>
  <c r="O24" i="9"/>
  <c r="N24" i="9"/>
  <c r="M24" i="9"/>
  <c r="K24" i="9"/>
  <c r="J24" i="9"/>
  <c r="I24" i="9"/>
  <c r="D24" i="9"/>
  <c r="A24" i="9"/>
  <c r="M46" i="6"/>
  <c r="K46" i="6"/>
  <c r="D46" i="6"/>
  <c r="A46" i="6"/>
  <c r="P25" i="6"/>
  <c r="O25" i="6"/>
  <c r="N25" i="6"/>
  <c r="M25" i="6"/>
  <c r="K25" i="6"/>
  <c r="J25" i="6"/>
  <c r="I25" i="6"/>
  <c r="D25" i="6"/>
  <c r="A25" i="6"/>
  <c r="M19" i="11" l="1"/>
  <c r="M20" i="11" s="1"/>
  <c r="M21" i="11" s="1"/>
  <c r="G6" i="4"/>
  <c r="G6" i="21"/>
  <c r="H6" i="4"/>
  <c r="H6" i="21"/>
  <c r="G5" i="21"/>
  <c r="G5" i="4"/>
  <c r="H5" i="21"/>
  <c r="H5" i="4"/>
  <c r="G4" i="4"/>
  <c r="G4" i="21"/>
  <c r="H4" i="21"/>
  <c r="H4" i="4"/>
  <c r="G3" i="21"/>
  <c r="G3" i="4"/>
  <c r="H3" i="4"/>
  <c r="H3" i="21"/>
  <c r="B6" i="21"/>
  <c r="E6" i="21"/>
  <c r="E5" i="21"/>
  <c r="B5" i="21"/>
  <c r="E4" i="21"/>
  <c r="B4" i="21"/>
  <c r="B3" i="21"/>
  <c r="E3" i="21"/>
  <c r="F6" i="4"/>
  <c r="F6" i="21"/>
  <c r="F4" i="4"/>
  <c r="F4" i="21"/>
  <c r="F3" i="4"/>
  <c r="F3" i="21"/>
  <c r="F5" i="4"/>
  <c r="E6" i="4"/>
  <c r="H46" i="10"/>
  <c r="E4" i="4"/>
  <c r="T25" i="10"/>
  <c r="B6" i="4"/>
  <c r="G46" i="7"/>
  <c r="S25" i="7"/>
  <c r="G45" i="9"/>
  <c r="B4" i="4"/>
  <c r="E5" i="4"/>
  <c r="B5" i="4"/>
  <c r="E3" i="4"/>
  <c r="S25" i="10"/>
  <c r="R24" i="9"/>
  <c r="S24" i="9"/>
  <c r="R25" i="7"/>
  <c r="B3" i="4"/>
  <c r="S25" i="6"/>
  <c r="G46" i="6"/>
  <c r="R25" i="6"/>
  <c r="U25" i="10" l="1"/>
  <c r="C5" i="21"/>
  <c r="D4" i="21"/>
  <c r="C6" i="21"/>
  <c r="C4" i="21"/>
  <c r="C3" i="21"/>
  <c r="D6" i="21"/>
  <c r="D5" i="21"/>
  <c r="D3" i="21"/>
  <c r="T25" i="7"/>
  <c r="D5" i="4"/>
  <c r="C4" i="4"/>
  <c r="D6" i="4"/>
  <c r="C6" i="4"/>
  <c r="T24" i="9"/>
  <c r="D4" i="4"/>
  <c r="D3" i="4"/>
  <c r="C3" i="4"/>
  <c r="T25" i="6"/>
  <c r="C5" i="4"/>
  <c r="M50" i="5"/>
  <c r="K50" i="5"/>
  <c r="F2" i="21" s="1"/>
  <c r="P24" i="5"/>
  <c r="O24" i="5"/>
  <c r="N24" i="5"/>
  <c r="M24" i="5"/>
  <c r="K24" i="5"/>
  <c r="J24" i="5"/>
  <c r="D50" i="5"/>
  <c r="A50" i="5"/>
  <c r="D24" i="5"/>
  <c r="A24" i="5"/>
  <c r="G50" i="5" l="1"/>
  <c r="R24" i="5"/>
  <c r="G2" i="4"/>
  <c r="G2" i="21"/>
  <c r="H2" i="21"/>
  <c r="H2" i="4"/>
  <c r="B2" i="21"/>
  <c r="E2" i="21"/>
  <c r="F2" i="4"/>
  <c r="S24" i="5"/>
  <c r="E2" i="4"/>
  <c r="B2" i="4"/>
  <c r="D2" i="21" l="1"/>
  <c r="C2" i="21"/>
  <c r="T24" i="5"/>
  <c r="D2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Palomino</author>
  </authors>
  <commentList>
    <comment ref="H2" authorId="0" shapeId="0" xr:uid="{2944244D-D0E1-4CB3-9C1D-91A8D48C088E}">
      <text>
        <r>
          <rPr>
            <b/>
            <sz val="9"/>
            <color indexed="81"/>
            <rFont val="Tahoma"/>
            <family val="2"/>
          </rPr>
          <t>Andy Palomino:</t>
        </r>
        <r>
          <rPr>
            <sz val="9"/>
            <color indexed="81"/>
            <rFont val="Tahoma"/>
            <family val="2"/>
          </rPr>
          <t xml:space="preserve">
Decided the run differentila tie braker.
Jason +139
Derek +124</t>
        </r>
      </text>
    </comment>
  </commentList>
</comments>
</file>

<file path=xl/sharedStrings.xml><?xml version="1.0" encoding="utf-8"?>
<sst xmlns="http://schemas.openxmlformats.org/spreadsheetml/2006/main" count="1972" uniqueCount="410">
  <si>
    <t>GM</t>
  </si>
  <si>
    <t xml:space="preserve">$$$ </t>
  </si>
  <si>
    <t>Max Bid</t>
  </si>
  <si>
    <t xml:space="preserve"> Remaining Per Player</t>
  </si>
  <si>
    <t>Players Purchased</t>
  </si>
  <si>
    <t>Innings</t>
  </si>
  <si>
    <t>Pitching $</t>
  </si>
  <si>
    <t>Hitting $</t>
  </si>
  <si>
    <t>HITTERS</t>
  </si>
  <si>
    <t>Count</t>
  </si>
  <si>
    <t>Lot #</t>
  </si>
  <si>
    <t>Owner</t>
  </si>
  <si>
    <t>$ Paid</t>
  </si>
  <si>
    <t>Name</t>
  </si>
  <si>
    <t>Pos</t>
  </si>
  <si>
    <t>G</t>
  </si>
  <si>
    <t>PA</t>
  </si>
  <si>
    <t>AB</t>
  </si>
  <si>
    <t>H</t>
  </si>
  <si>
    <t>HR</t>
  </si>
  <si>
    <t>TB</t>
  </si>
  <si>
    <t>BB</t>
  </si>
  <si>
    <t>HBP</t>
  </si>
  <si>
    <t>SF</t>
  </si>
  <si>
    <t>GDP</t>
  </si>
  <si>
    <t>OBP</t>
  </si>
  <si>
    <t>SLG</t>
  </si>
  <si>
    <t>OPS</t>
  </si>
  <si>
    <t>SB</t>
  </si>
  <si>
    <t>1B</t>
  </si>
  <si>
    <t>2B</t>
  </si>
  <si>
    <t>3B</t>
  </si>
  <si>
    <t>C</t>
  </si>
  <si>
    <t>OF</t>
  </si>
  <si>
    <t>SS</t>
  </si>
  <si>
    <t>Remaining Per Player</t>
  </si>
  <si>
    <t>PITCHERS</t>
  </si>
  <si>
    <t>Full Name</t>
  </si>
  <si>
    <t>ERA</t>
  </si>
  <si>
    <t>SV</t>
  </si>
  <si>
    <t>GS</t>
  </si>
  <si>
    <t>IP</t>
  </si>
  <si>
    <t>ER</t>
  </si>
  <si>
    <t>SO</t>
  </si>
  <si>
    <t>Draft&gt;&gt;</t>
  </si>
  <si>
    <t>Derek</t>
  </si>
  <si>
    <t>Jason</t>
  </si>
  <si>
    <t>Player</t>
  </si>
  <si>
    <t>POS</t>
  </si>
  <si>
    <t>PlayerSeasons</t>
  </si>
  <si>
    <t>GIDP</t>
  </si>
  <si>
    <t>Hank Aaron Average</t>
  </si>
  <si>
    <t>Willie Stargell Average</t>
  </si>
  <si>
    <t>Willie McCovey Average</t>
  </si>
  <si>
    <t>Jim Rice Average</t>
  </si>
  <si>
    <t>Dave Parker Average</t>
  </si>
  <si>
    <t>Fred Lynn Average</t>
  </si>
  <si>
    <t>Dick Allen Average</t>
  </si>
  <si>
    <t>George Foster Average</t>
  </si>
  <si>
    <t>Reggie Smith Average</t>
  </si>
  <si>
    <t>Mike Schmidt Average</t>
  </si>
  <si>
    <t>Reggie Jackson Average</t>
  </si>
  <si>
    <t>Greg Luzinski Average</t>
  </si>
  <si>
    <t>Joe Morgan Average</t>
  </si>
  <si>
    <t>Frank Robinson Average</t>
  </si>
  <si>
    <t>Rod Carew Average</t>
  </si>
  <si>
    <t>Ken Singleton Average</t>
  </si>
  <si>
    <t>Billy Williams Average</t>
  </si>
  <si>
    <t>Bill Madlock Average</t>
  </si>
  <si>
    <t>Boog Powell Average</t>
  </si>
  <si>
    <t>Johnny Bench Average</t>
  </si>
  <si>
    <t>Bobby Bonds Average</t>
  </si>
  <si>
    <t>Carlton Fisk Average</t>
  </si>
  <si>
    <t>Oscar Gamble Average</t>
  </si>
  <si>
    <t>Carl Yastrzemski Average</t>
  </si>
  <si>
    <t>Ted Simmons Average</t>
  </si>
  <si>
    <t>Steve Garvey Average</t>
  </si>
  <si>
    <t>Hal McRae Average</t>
  </si>
  <si>
    <t>DH</t>
  </si>
  <si>
    <t>George Brett Average</t>
  </si>
  <si>
    <t>Bob Bailey Average</t>
  </si>
  <si>
    <t>Tony Perez Average</t>
  </si>
  <si>
    <t>Bob Watson Average</t>
  </si>
  <si>
    <t>Gene Tenace Average</t>
  </si>
  <si>
    <t>Sixto Lezcano Average</t>
  </si>
  <si>
    <t>Ron Fairly Average</t>
  </si>
  <si>
    <t>Dave Winfield Average</t>
  </si>
  <si>
    <t>Ken Griffey Average</t>
  </si>
  <si>
    <t>Pete Rose Average</t>
  </si>
  <si>
    <t>Bill Robinson Average</t>
  </si>
  <si>
    <t>Richie Zisk Average</t>
  </si>
  <si>
    <t>Gary Matthews Average</t>
  </si>
  <si>
    <t>John Mayberry Average</t>
  </si>
  <si>
    <t>Dave Kingman Average</t>
  </si>
  <si>
    <t>Rico Carty Average</t>
  </si>
  <si>
    <t>Bobby Murcer Average</t>
  </si>
  <si>
    <t>Rusty Staub Average</t>
  </si>
  <si>
    <t>Jeff Burroughs Average</t>
  </si>
  <si>
    <t>Joe Torre Average</t>
  </si>
  <si>
    <t>Mike Hargrove Average</t>
  </si>
  <si>
    <t>Ron Cey Average</t>
  </si>
  <si>
    <t>Cesar Cedeno Average</t>
  </si>
  <si>
    <t>Rick Monday Average</t>
  </si>
  <si>
    <t>Al Oliver Average</t>
  </si>
  <si>
    <t>Tony Oliva Average</t>
  </si>
  <si>
    <t>Richie Hebner Average</t>
  </si>
  <si>
    <t>Amos Otis Average</t>
  </si>
  <si>
    <t>Larry Hisle Average</t>
  </si>
  <si>
    <t>Cecil Cooper Average</t>
  </si>
  <si>
    <t>Nate Colbert Average</t>
  </si>
  <si>
    <t>Don Baylor Average</t>
  </si>
  <si>
    <t>Jim Wynn Average</t>
  </si>
  <si>
    <t>John Briggs Average</t>
  </si>
  <si>
    <t>Joe Ferguson Average</t>
  </si>
  <si>
    <t>George Hendrick Average</t>
  </si>
  <si>
    <t>George Scott Average</t>
  </si>
  <si>
    <t>Willie Horton Average</t>
  </si>
  <si>
    <t>Jose Cruz Average</t>
  </si>
  <si>
    <t>Bobby Grich Average</t>
  </si>
  <si>
    <t>Dwight Evans Average</t>
  </si>
  <si>
    <t>Roy White Average</t>
  </si>
  <si>
    <t>Bill Melton Average</t>
  </si>
  <si>
    <t>Darrell Evans Average</t>
  </si>
  <si>
    <t>Ken Henderson Average</t>
  </si>
  <si>
    <t>Johnny Grubb Average</t>
  </si>
  <si>
    <t>Ron Santo Average</t>
  </si>
  <si>
    <t>Jose Cardenal Average</t>
  </si>
  <si>
    <t>Dusty Baker Average</t>
  </si>
  <si>
    <t>Davey Johnson Average</t>
  </si>
  <si>
    <t>Darrell Porter Average</t>
  </si>
  <si>
    <t>Dan Ford Average</t>
  </si>
  <si>
    <t>Bake McBride Average</t>
  </si>
  <si>
    <t>Sal Bando Average</t>
  </si>
  <si>
    <t>John Milner Average</t>
  </si>
  <si>
    <t>Joe Rudi Average</t>
  </si>
  <si>
    <t>Ralph Garr Average</t>
  </si>
  <si>
    <t>Lee May Average</t>
  </si>
  <si>
    <t>Ron LeFlore Average</t>
  </si>
  <si>
    <t>Garry Maddox Average</t>
  </si>
  <si>
    <t>Graig Nettles Average</t>
  </si>
  <si>
    <t>Jim Northrup Average</t>
  </si>
  <si>
    <t>Jorge Orta Average</t>
  </si>
  <si>
    <t>Thurman Munson Average</t>
  </si>
  <si>
    <t>Bruce Bochte Average</t>
  </si>
  <si>
    <t>Lou Brock Average</t>
  </si>
  <si>
    <t>Larry Parrish Average</t>
  </si>
  <si>
    <t>Bill Freehan Average</t>
  </si>
  <si>
    <t>Carlos May Average</t>
  </si>
  <si>
    <t>Davey Lopes Average</t>
  </si>
  <si>
    <t>Willie Davis Average</t>
  </si>
  <si>
    <t>Steve Braun Average</t>
  </si>
  <si>
    <t>Rico Petrocelli Average</t>
  </si>
  <si>
    <t>Lou Piniella Average</t>
  </si>
  <si>
    <t>Willie Montanez Average</t>
  </si>
  <si>
    <t>Earl Williams Average</t>
  </si>
  <si>
    <t>Toby Harrah Average</t>
  </si>
  <si>
    <t>Tommy Harper Average</t>
  </si>
  <si>
    <t>Don Money Average</t>
  </si>
  <si>
    <t>Manny Sanguillen Average</t>
  </si>
  <si>
    <t>Chris Chambliss Average</t>
  </si>
  <si>
    <t>Mickey Rivers Average</t>
  </si>
  <si>
    <t>Bill Buckner Average</t>
  </si>
  <si>
    <t>Phil Garner Average</t>
  </si>
  <si>
    <t>Ron Hunt Average</t>
  </si>
  <si>
    <t>Doug Rader Average</t>
  </si>
  <si>
    <t>Bob Boone Average</t>
  </si>
  <si>
    <t>Cesar Geronimo Average</t>
  </si>
  <si>
    <t>Buddy Bell Average</t>
  </si>
  <si>
    <t>Roy Howell Average</t>
  </si>
  <si>
    <t>Pat Kelly Average</t>
  </si>
  <si>
    <t>Jerry Morales Average</t>
  </si>
  <si>
    <t>Cesar Tovar Average</t>
  </si>
  <si>
    <t>Mike Lum Average</t>
  </si>
  <si>
    <t>Vada Pinson Average</t>
  </si>
  <si>
    <t>Dave Concepcion Average</t>
  </si>
  <si>
    <t>Jim Spencer Average</t>
  </si>
  <si>
    <t>Dave May Average</t>
  </si>
  <si>
    <t>Bill North Average</t>
  </si>
  <si>
    <t>Dave Cash Average</t>
  </si>
  <si>
    <t>Rennie Stennett Average</t>
  </si>
  <si>
    <t>Del Unser Average</t>
  </si>
  <si>
    <t>Rick Burleson Average</t>
  </si>
  <si>
    <t>Chris Speier Average</t>
  </si>
  <si>
    <t>Brooks Robinson Average</t>
  </si>
  <si>
    <t>Robin Yount Average</t>
  </si>
  <si>
    <t>Lenny Randle Average</t>
  </si>
  <si>
    <t>Mickey Stanley Average</t>
  </si>
  <si>
    <t>Felix Millan Average</t>
  </si>
  <si>
    <t>Jim Sundberg Average</t>
  </si>
  <si>
    <t>Bill Russell Average</t>
  </si>
  <si>
    <t>Paul Blair Average</t>
  </si>
  <si>
    <t>Tito Fuentes Average</t>
  </si>
  <si>
    <t>Cookie Rojas Average</t>
  </si>
  <si>
    <t>Bert Campaneris Average</t>
  </si>
  <si>
    <t>Ted Sizemore Average</t>
  </si>
  <si>
    <t>Manny Trillo Average</t>
  </si>
  <si>
    <t>Don Kessinger Average</t>
  </si>
  <si>
    <t>Ken Reitz Average</t>
  </si>
  <si>
    <t>Derrel Thomas Average</t>
  </si>
  <si>
    <t>Aurelio Rodriguez Average</t>
  </si>
  <si>
    <t>Dave Chalk Average</t>
  </si>
  <si>
    <t>Bud Harrelson Average</t>
  </si>
  <si>
    <t>Tommy Helms Average</t>
  </si>
  <si>
    <t>Freddie Patek Average</t>
  </si>
  <si>
    <t>Bucky Dent Average</t>
  </si>
  <si>
    <t>Marty Perez Average</t>
  </si>
  <si>
    <t>Frank Taveras Average</t>
  </si>
  <si>
    <t>Larry Bowa Average</t>
  </si>
  <si>
    <t>Mike Tyson Average</t>
  </si>
  <si>
    <t>Denny Doyle Average</t>
  </si>
  <si>
    <t>Tim Foli Average</t>
  </si>
  <si>
    <t>Mark Belanger Average</t>
  </si>
  <si>
    <t>Ed Brinkman Average</t>
  </si>
  <si>
    <t>Roger Metzger Average</t>
  </si>
  <si>
    <t>Sandy Alomar Average</t>
  </si>
  <si>
    <t>Average</t>
  </si>
  <si>
    <t>Al Fitzmorris Average</t>
  </si>
  <si>
    <t>Al Hrabosky Average</t>
  </si>
  <si>
    <t>Andy Messersmith Average</t>
  </si>
  <si>
    <t>Bert Blyleven Average</t>
  </si>
  <si>
    <t>Bill Bonham Average</t>
  </si>
  <si>
    <t>Bill Campbell Average</t>
  </si>
  <si>
    <t>Bill Lee Average</t>
  </si>
  <si>
    <t>Bill Singer Average</t>
  </si>
  <si>
    <t>Bob Forsch Average</t>
  </si>
  <si>
    <t>Bob Gibson Average</t>
  </si>
  <si>
    <t>Bob Moose Average</t>
  </si>
  <si>
    <t>Bruce Kison Average</t>
  </si>
  <si>
    <t>Burt Hooton Average</t>
  </si>
  <si>
    <t>Carl Morton Average</t>
  </si>
  <si>
    <t>Catfish Hunter Average</t>
  </si>
  <si>
    <t>Charlie Hough Average</t>
  </si>
  <si>
    <t>Chuck Taylor Average</t>
  </si>
  <si>
    <t>Claude Osteen Average</t>
  </si>
  <si>
    <t>Clay Carroll Average</t>
  </si>
  <si>
    <t>Clay Kirby Average</t>
  </si>
  <si>
    <t>Clyde Wright Average</t>
  </si>
  <si>
    <t>Dale Murray Average</t>
  </si>
  <si>
    <t>Dan Spillner Average</t>
  </si>
  <si>
    <t>Danny Frisella Average</t>
  </si>
  <si>
    <t>Darold Knowles Average</t>
  </si>
  <si>
    <t>Dave Freisleben Average</t>
  </si>
  <si>
    <t>Dave Giusti Average</t>
  </si>
  <si>
    <t>Dave Goltz Average</t>
  </si>
  <si>
    <t>Dave Heaverlo Average</t>
  </si>
  <si>
    <t>Dave LaRoche Average</t>
  </si>
  <si>
    <t>Dave McNally Average</t>
  </si>
  <si>
    <t>Dave Roberts Average</t>
  </si>
  <si>
    <t>Dave Tomlin Average</t>
  </si>
  <si>
    <t>Dennis Eckersley Average</t>
  </si>
  <si>
    <t>Dennis Leonard Average</t>
  </si>
  <si>
    <t>Dick Bosman Average</t>
  </si>
  <si>
    <t>Dick Drago Average</t>
  </si>
  <si>
    <t>Dick Tidrow Average</t>
  </si>
  <si>
    <t>Diego Segui Average</t>
  </si>
  <si>
    <t>Doc Medich Average</t>
  </si>
  <si>
    <t>Dock Ellis Average</t>
  </si>
  <si>
    <t>Don Gullett Average</t>
  </si>
  <si>
    <t>Don Sutton Average</t>
  </si>
  <si>
    <t>Don Wilson Average</t>
  </si>
  <si>
    <t>Doug Bird Average</t>
  </si>
  <si>
    <t>Doug Rau Average</t>
  </si>
  <si>
    <t>Eddie Watt Average</t>
  </si>
  <si>
    <t>Elias Sosa Average</t>
  </si>
  <si>
    <t>Fergie Jenkins Average</t>
  </si>
  <si>
    <t>Frank Tanana Average</t>
  </si>
  <si>
    <t>Fred Norman Average</t>
  </si>
  <si>
    <t>Fred Scherman Average</t>
  </si>
  <si>
    <t>Fritz Peterson Average</t>
  </si>
  <si>
    <t>Gary Lavelle Average</t>
  </si>
  <si>
    <t>Gary Nolan Average</t>
  </si>
  <si>
    <t>Gaylord Perry Average</t>
  </si>
  <si>
    <t>Gene Garber Average</t>
  </si>
  <si>
    <t>Grant Jackson Average</t>
  </si>
  <si>
    <t>Horacio Pina Average</t>
  </si>
  <si>
    <t>Jack Aker Average</t>
  </si>
  <si>
    <t>Jack Billingham Average</t>
  </si>
  <si>
    <t>Jerry Johnson Average</t>
  </si>
  <si>
    <t>Jerry Koosman Average</t>
  </si>
  <si>
    <t>Jerry Reuss Average</t>
  </si>
  <si>
    <t>Jim Barr Average</t>
  </si>
  <si>
    <t>Jim Bibby Average</t>
  </si>
  <si>
    <t>Jim Brewer Average</t>
  </si>
  <si>
    <t>Jim Colborn Average</t>
  </si>
  <si>
    <t>Jim Kaat Average</t>
  </si>
  <si>
    <t>Jim Lonborg Average</t>
  </si>
  <si>
    <t>Jim Palmer Average</t>
  </si>
  <si>
    <t>Jim Perry Average</t>
  </si>
  <si>
    <t>Jim Rooker Average</t>
  </si>
  <si>
    <t>Jim Slaton Average</t>
  </si>
  <si>
    <t>Jim Todd Average</t>
  </si>
  <si>
    <t>Joe Coleman Average</t>
  </si>
  <si>
    <t>Joe Hoerner Average</t>
  </si>
  <si>
    <t>Joe Niekro Average</t>
  </si>
  <si>
    <t>John Curtis Average</t>
  </si>
  <si>
    <t>John Hiller Average</t>
  </si>
  <si>
    <t>Jon Matlack Average</t>
  </si>
  <si>
    <t>Ken Brett Average</t>
  </si>
  <si>
    <t>Ken Forsch Average</t>
  </si>
  <si>
    <t>Ken Holtzman Average</t>
  </si>
  <si>
    <t>Ken Sanders Average</t>
  </si>
  <si>
    <t>Kent Tekulve Average</t>
  </si>
  <si>
    <t>Larry Dierker Average</t>
  </si>
  <si>
    <t>Lerrin LaGrow Average</t>
  </si>
  <si>
    <t>Lindy McDaniel Average</t>
  </si>
  <si>
    <t>Luis Tiant Average</t>
  </si>
  <si>
    <t>Lynn McGlothen Average</t>
  </si>
  <si>
    <t>Marty Pattin Average</t>
  </si>
  <si>
    <t>Mickey Lolich Average</t>
  </si>
  <si>
    <t>Mike Caldwell Average</t>
  </si>
  <si>
    <t>Mike Cuellar Average</t>
  </si>
  <si>
    <t>Mike Garman Average</t>
  </si>
  <si>
    <t>Mike Marshall Average</t>
  </si>
  <si>
    <t>Mike Torrez Average</t>
  </si>
  <si>
    <t>Milt Wilcox Average</t>
  </si>
  <si>
    <t>Nolan Ryan Average</t>
  </si>
  <si>
    <t>Pat Dobson Average</t>
  </si>
  <si>
    <t>Paul Lindblad Average</t>
  </si>
  <si>
    <t>Paul Splittorff Average</t>
  </si>
  <si>
    <t>Pedro Borbon Average</t>
  </si>
  <si>
    <t>Pete Richert Average</t>
  </si>
  <si>
    <t>Phil Niekro Average</t>
  </si>
  <si>
    <t>Ramon Hernandez Average</t>
  </si>
  <si>
    <t>Randy Jones Average</t>
  </si>
  <si>
    <t>Randy Moffitt Average</t>
  </si>
  <si>
    <t>Rawly Eastwick Average</t>
  </si>
  <si>
    <t>Ray Burris Average</t>
  </si>
  <si>
    <t>Reggie Cleveland Average</t>
  </si>
  <si>
    <t>Rich Gossage Average</t>
  </si>
  <si>
    <t>Rick Reuschel Average</t>
  </si>
  <si>
    <t>Rick Wise Average</t>
  </si>
  <si>
    <t>Rollie Fingers Average</t>
  </si>
  <si>
    <t>Ron Reed Average</t>
  </si>
  <si>
    <t>Ron Schueler Average</t>
  </si>
  <si>
    <t>Ross Grimsley Average</t>
  </si>
  <si>
    <t>Rudy May Average</t>
  </si>
  <si>
    <t>Skip Lockwood Average</t>
  </si>
  <si>
    <t>Sparky Lyle Average</t>
  </si>
  <si>
    <t>Stan Bahnsen Average</t>
  </si>
  <si>
    <t>Steve Carlton Average</t>
  </si>
  <si>
    <t>Steve Foucault Average</t>
  </si>
  <si>
    <t>Steve Mingori Average</t>
  </si>
  <si>
    <t>Steve Renko Average</t>
  </si>
  <si>
    <t>Steve Rogers Average</t>
  </si>
  <si>
    <t>Steve Stone Average</t>
  </si>
  <si>
    <t>Terry Forster Average</t>
  </si>
  <si>
    <t>Tom Burgmeier Average</t>
  </si>
  <si>
    <t>Tom Hall Average</t>
  </si>
  <si>
    <t>Tom Murphy Average</t>
  </si>
  <si>
    <t>Tom Seaver Average</t>
  </si>
  <si>
    <t>Tom Underwood Average</t>
  </si>
  <si>
    <t>Tommy John Average</t>
  </si>
  <si>
    <t>Tug McGraw Average</t>
  </si>
  <si>
    <t>Vida Blue Average</t>
  </si>
  <si>
    <t>Wayne Granger Average</t>
  </si>
  <si>
    <t>Wayne Twitchell Average</t>
  </si>
  <si>
    <t>Wilbur Wood Average</t>
  </si>
  <si>
    <t>Woodie Fryman Average</t>
  </si>
  <si>
    <t># Seasons</t>
  </si>
  <si>
    <t># of Seasons</t>
  </si>
  <si>
    <t>Anthony</t>
  </si>
  <si>
    <t>Andy</t>
  </si>
  <si>
    <t>Alberto</t>
  </si>
  <si>
    <t># Seeasons</t>
  </si>
  <si>
    <t>$ Seasons</t>
  </si>
  <si>
    <t>Schmidt</t>
  </si>
  <si>
    <t>Aaron</t>
  </si>
  <si>
    <t>Stargell</t>
  </si>
  <si>
    <t>Morgan</t>
  </si>
  <si>
    <t>Simmons</t>
  </si>
  <si>
    <t>Brock</t>
  </si>
  <si>
    <t>Bowa</t>
  </si>
  <si>
    <t>Murcer</t>
  </si>
  <si>
    <t>LeFlore</t>
  </si>
  <si>
    <t>Kingman</t>
  </si>
  <si>
    <t>North</t>
  </si>
  <si>
    <t>Kessinger</t>
  </si>
  <si>
    <t>Sanguillen</t>
  </si>
  <si>
    <t>McRae</t>
  </si>
  <si>
    <t>Mayberry</t>
  </si>
  <si>
    <t>Wood</t>
  </si>
  <si>
    <t>Ryan</t>
  </si>
  <si>
    <t>Palmer</t>
  </si>
  <si>
    <t>Jones</t>
  </si>
  <si>
    <t>LaRoche</t>
  </si>
  <si>
    <t>Perry</t>
  </si>
  <si>
    <t>Garber</t>
  </si>
  <si>
    <t>McGraw</t>
  </si>
  <si>
    <t>Niekro</t>
  </si>
  <si>
    <t>Giusti</t>
  </si>
  <si>
    <t>Bibby</t>
  </si>
  <si>
    <t>Murray</t>
  </si>
  <si>
    <t>Murphy</t>
  </si>
  <si>
    <t>Burgmeier</t>
  </si>
  <si>
    <t>Knowles</t>
  </si>
  <si>
    <t>Last</t>
  </si>
  <si>
    <t>Team</t>
  </si>
  <si>
    <t>Season 1</t>
  </si>
  <si>
    <t>Season 2</t>
  </si>
  <si>
    <t>Season 3</t>
  </si>
  <si>
    <t>Season 4</t>
  </si>
  <si>
    <t>Season 5</t>
  </si>
  <si>
    <t>Season 6</t>
  </si>
  <si>
    <t>Season 7</t>
  </si>
  <si>
    <t>Average Wins</t>
  </si>
  <si>
    <t>Andy Palomino's Team</t>
  </si>
  <si>
    <t>Derek Bain's Team</t>
  </si>
  <si>
    <t>Anthony Spencer's Team</t>
  </si>
  <si>
    <t>Alberto Martinez's Team</t>
  </si>
  <si>
    <t>Jason Besly's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</si>
</sst>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3" tint="0.249977111117893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8" fontId="2" fillId="2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99060</xdr:rowOff>
    </xdr:from>
    <xdr:to>
      <xdr:col>19</xdr:col>
      <xdr:colOff>0</xdr:colOff>
      <xdr:row>5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8A94838-D76F-4E05-8A9B-164036B5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99060"/>
          <a:ext cx="6225540" cy="1005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0</xdr:row>
      <xdr:rowOff>99060</xdr:rowOff>
    </xdr:from>
    <xdr:to>
      <xdr:col>19</xdr:col>
      <xdr:colOff>243840</xdr:colOff>
      <xdr:row>5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04E271-E65C-42CB-A1D9-E30E78DF1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6220" y="99060"/>
          <a:ext cx="621030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C62C-A535-4EE0-B06D-6EEB5404742E}">
  <sheetPr>
    <tabColor rgb="FF00B0F0"/>
  </sheetPr>
  <dimension ref="A1:I6"/>
  <sheetViews>
    <sheetView tabSelected="1" workbookViewId="0">
      <selection activeCell="F16" sqref="F16"/>
    </sheetView>
  </sheetViews>
  <sheetFormatPr defaultColWidth="11.88671875" defaultRowHeight="14.4" x14ac:dyDescent="0.3"/>
  <cols>
    <col min="1" max="1" width="24.33203125" bestFit="1" customWidth="1"/>
    <col min="2" max="8" width="13.6640625" bestFit="1" customWidth="1"/>
    <col min="9" max="9" width="18.21875" bestFit="1" customWidth="1"/>
  </cols>
  <sheetData>
    <row r="1" spans="1:9" ht="15.6" x14ac:dyDescent="0.3">
      <c r="A1" s="26" t="s">
        <v>396</v>
      </c>
      <c r="B1" s="26" t="s">
        <v>397</v>
      </c>
      <c r="C1" s="26" t="s">
        <v>398</v>
      </c>
      <c r="D1" s="26" t="s">
        <v>399</v>
      </c>
      <c r="E1" s="26" t="s">
        <v>400</v>
      </c>
      <c r="F1" s="26" t="s">
        <v>401</v>
      </c>
      <c r="G1" s="26" t="s">
        <v>402</v>
      </c>
      <c r="H1" s="26" t="s">
        <v>403</v>
      </c>
      <c r="I1" s="26" t="s">
        <v>404</v>
      </c>
    </row>
    <row r="2" spans="1:9" ht="15.6" x14ac:dyDescent="0.3">
      <c r="A2" s="23" t="s">
        <v>409</v>
      </c>
      <c r="B2" s="75">
        <v>97</v>
      </c>
      <c r="C2" s="5">
        <v>82</v>
      </c>
      <c r="D2" s="5">
        <v>86</v>
      </c>
      <c r="E2" s="75">
        <v>102</v>
      </c>
      <c r="F2" s="75">
        <v>98</v>
      </c>
      <c r="G2" s="5">
        <v>85</v>
      </c>
      <c r="H2" s="75">
        <v>94</v>
      </c>
      <c r="I2" s="32">
        <f>AVERAGE(B2:H2)</f>
        <v>92</v>
      </c>
    </row>
    <row r="3" spans="1:9" ht="15.6" x14ac:dyDescent="0.3">
      <c r="A3" s="23" t="s">
        <v>406</v>
      </c>
      <c r="B3" s="5">
        <v>94</v>
      </c>
      <c r="C3" s="75">
        <v>87</v>
      </c>
      <c r="D3" s="75">
        <v>91</v>
      </c>
      <c r="E3" s="5">
        <v>85</v>
      </c>
      <c r="F3" s="5">
        <v>86</v>
      </c>
      <c r="G3" s="75">
        <v>88</v>
      </c>
      <c r="H3" s="5">
        <v>94</v>
      </c>
      <c r="I3" s="32">
        <f>AVERAGE(B3:H3)</f>
        <v>89.285714285714292</v>
      </c>
    </row>
    <row r="4" spans="1:9" ht="15.6" x14ac:dyDescent="0.3">
      <c r="A4" s="23" t="s">
        <v>407</v>
      </c>
      <c r="B4" s="5">
        <v>78</v>
      </c>
      <c r="C4" s="5">
        <v>85</v>
      </c>
      <c r="D4" s="5">
        <v>80</v>
      </c>
      <c r="E4" s="5">
        <v>76</v>
      </c>
      <c r="F4" s="5">
        <v>89</v>
      </c>
      <c r="G4" s="5">
        <v>87</v>
      </c>
      <c r="H4" s="5">
        <v>81</v>
      </c>
      <c r="I4" s="32">
        <f>AVERAGE(B4:H4)</f>
        <v>82.285714285714292</v>
      </c>
    </row>
    <row r="5" spans="1:9" ht="15.6" x14ac:dyDescent="0.3">
      <c r="A5" s="23" t="s">
        <v>405</v>
      </c>
      <c r="B5" s="5">
        <v>70</v>
      </c>
      <c r="C5" s="5">
        <v>75</v>
      </c>
      <c r="D5" s="5">
        <v>74</v>
      </c>
      <c r="E5" s="5">
        <v>66</v>
      </c>
      <c r="F5" s="5">
        <v>76</v>
      </c>
      <c r="G5" s="5">
        <v>68</v>
      </c>
      <c r="H5" s="5">
        <v>75</v>
      </c>
      <c r="I5" s="32">
        <f>AVERAGE(B5:H5)</f>
        <v>72</v>
      </c>
    </row>
    <row r="6" spans="1:9" ht="15.6" x14ac:dyDescent="0.3">
      <c r="A6" s="23" t="s">
        <v>408</v>
      </c>
      <c r="B6" s="5">
        <v>61</v>
      </c>
      <c r="C6" s="5">
        <v>71</v>
      </c>
      <c r="D6" s="5">
        <v>69</v>
      </c>
      <c r="E6" s="5">
        <v>71</v>
      </c>
      <c r="F6" s="5">
        <v>51</v>
      </c>
      <c r="G6" s="5">
        <v>72</v>
      </c>
      <c r="H6" s="5">
        <v>56</v>
      </c>
      <c r="I6" s="32">
        <f>AVERAGE(B6:H6)</f>
        <v>64.428571428571431</v>
      </c>
    </row>
  </sheetData>
  <autoFilter ref="A1:I1" xr:uid="{C3FAC62C-A535-4EE0-B06D-6EEB5404742E}">
    <sortState xmlns:xlrd2="http://schemas.microsoft.com/office/spreadsheetml/2017/richdata2" ref="A2:I6">
      <sortCondition descending="1" ref="I1"/>
    </sortState>
  </autoFilter>
  <conditionalFormatting sqref="I2:I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9C07-A8E6-457C-85A7-D21426BDD305}">
  <sheetPr>
    <tabColor theme="9" tint="0.39997558519241921"/>
  </sheetPr>
  <dimension ref="A1:AC45"/>
  <sheetViews>
    <sheetView workbookViewId="0">
      <selection activeCell="O21" sqref="O21"/>
    </sheetView>
  </sheetViews>
  <sheetFormatPr defaultColWidth="8.88671875" defaultRowHeight="15.6" x14ac:dyDescent="0.3"/>
  <cols>
    <col min="1" max="1" width="11.109375" style="9" bestFit="1" customWidth="1"/>
    <col min="2" max="2" width="10" style="9" bestFit="1" customWidth="1"/>
    <col min="3" max="3" width="11.77734375" style="9" bestFit="1" customWidth="1"/>
    <col min="4" max="4" width="11.21875" style="9" bestFit="1" customWidth="1"/>
    <col min="5" max="5" width="24.6640625" style="9" bestFit="1" customWidth="1"/>
    <col min="6" max="6" width="10.109375" style="9" bestFit="1" customWidth="1"/>
    <col min="7" max="7" width="14.5546875" style="9" bestFit="1" customWidth="1"/>
    <col min="8" max="8" width="6.88671875" style="9" bestFit="1" customWidth="1"/>
    <col min="9" max="10" width="8" style="9" bestFit="1" customWidth="1"/>
    <col min="11" max="11" width="6.88671875" style="9" bestFit="1" customWidth="1"/>
    <col min="12" max="12" width="8.109375" style="9" bestFit="1" customWidth="1"/>
    <col min="13" max="13" width="7.77734375" style="9" bestFit="1" customWidth="1"/>
    <col min="14" max="14" width="7.88671875" style="9" bestFit="1" customWidth="1"/>
    <col min="15" max="15" width="9.33203125" style="9" bestFit="1" customWidth="1"/>
    <col min="16" max="16" width="7.44140625" style="9" bestFit="1" customWidth="1"/>
    <col min="17" max="17" width="9.5546875" style="9" bestFit="1" customWidth="1"/>
    <col min="18" max="18" width="9.44140625" style="9" bestFit="1" customWidth="1"/>
    <col min="19" max="19" width="8.77734375" style="9" bestFit="1" customWidth="1"/>
    <col min="20" max="20" width="9.21875" style="9" bestFit="1" customWidth="1"/>
    <col min="21" max="21" width="7.6640625" style="9" bestFit="1" customWidth="1"/>
    <col min="22" max="22" width="3.44140625" style="9" bestFit="1" customWidth="1"/>
    <col min="23" max="23" width="4.33203125" style="9" bestFit="1" customWidth="1"/>
    <col min="24" max="24" width="8.33203125" style="9" bestFit="1" customWidth="1"/>
    <col min="25" max="27" width="6" style="10" bestFit="1" customWidth="1"/>
    <col min="28" max="28" width="4.33203125" style="9" bestFit="1" customWidth="1"/>
    <col min="29" max="16384" width="8.88671875" style="9"/>
  </cols>
  <sheetData>
    <row r="1" spans="1:29" x14ac:dyDescent="0.3">
      <c r="A1" s="19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43"/>
      <c r="Z1" s="43"/>
      <c r="AA1" s="43"/>
      <c r="AB1" s="27"/>
    </row>
    <row r="2" spans="1:29" x14ac:dyDescent="0.3">
      <c r="A2" s="1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14</v>
      </c>
      <c r="G2" s="2" t="s">
        <v>358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3" t="s">
        <v>25</v>
      </c>
      <c r="S2" s="3" t="s">
        <v>26</v>
      </c>
      <c r="T2" s="3" t="s">
        <v>27</v>
      </c>
      <c r="U2" s="2" t="s">
        <v>28</v>
      </c>
      <c r="Y2" s="9"/>
      <c r="Z2" s="9"/>
      <c r="AA2" s="9"/>
    </row>
    <row r="3" spans="1:29" s="21" customFormat="1" x14ac:dyDescent="0.3">
      <c r="A3" s="5">
        <v>1</v>
      </c>
      <c r="B3" s="5">
        <v>1</v>
      </c>
      <c r="C3" s="5" t="s">
        <v>362</v>
      </c>
      <c r="D3" s="5">
        <v>23</v>
      </c>
      <c r="E3" s="64" t="s">
        <v>55</v>
      </c>
      <c r="F3" s="64" t="s">
        <v>33</v>
      </c>
      <c r="G3" s="64">
        <v>5</v>
      </c>
      <c r="H3" s="65">
        <v>150.19999999999999</v>
      </c>
      <c r="I3" s="65">
        <v>637</v>
      </c>
      <c r="J3" s="65">
        <v>587</v>
      </c>
      <c r="K3" s="65">
        <v>188.4</v>
      </c>
      <c r="L3" s="65">
        <v>22.8</v>
      </c>
      <c r="M3" s="65">
        <v>312.39999999999998</v>
      </c>
      <c r="N3" s="65">
        <v>50</v>
      </c>
      <c r="O3" s="65">
        <v>5</v>
      </c>
      <c r="P3" s="65">
        <v>4</v>
      </c>
      <c r="Q3" s="65">
        <v>11.2</v>
      </c>
      <c r="R3" s="66">
        <v>0.37539999999999996</v>
      </c>
      <c r="S3" s="66">
        <v>0.53160000000000007</v>
      </c>
      <c r="T3" s="66">
        <f t="shared" ref="T3:T20" si="0">R3+S3</f>
        <v>0.90700000000000003</v>
      </c>
      <c r="U3" s="65">
        <v>16.8</v>
      </c>
    </row>
    <row r="4" spans="1:29" s="21" customFormat="1" x14ac:dyDescent="0.3">
      <c r="A4" s="5">
        <v>1</v>
      </c>
      <c r="B4" s="5">
        <v>10</v>
      </c>
      <c r="C4" s="5" t="s">
        <v>362</v>
      </c>
      <c r="D4" s="5">
        <v>18</v>
      </c>
      <c r="E4" s="64" t="s">
        <v>54</v>
      </c>
      <c r="F4" s="64" t="s">
        <v>33</v>
      </c>
      <c r="G4" s="64">
        <v>5</v>
      </c>
      <c r="H4" s="65">
        <v>155.6</v>
      </c>
      <c r="I4" s="65">
        <v>663.4</v>
      </c>
      <c r="J4" s="65">
        <v>617</v>
      </c>
      <c r="K4" s="65">
        <v>191.6</v>
      </c>
      <c r="L4" s="65">
        <v>34.200000000000003</v>
      </c>
      <c r="M4" s="65">
        <v>342.8</v>
      </c>
      <c r="N4" s="65">
        <v>46.4</v>
      </c>
      <c r="O4" s="65">
        <v>5</v>
      </c>
      <c r="P4" s="65">
        <v>7</v>
      </c>
      <c r="Q4" s="65">
        <v>17.8</v>
      </c>
      <c r="R4" s="66">
        <v>0.3584</v>
      </c>
      <c r="S4" s="66">
        <v>0.5524</v>
      </c>
      <c r="T4" s="66">
        <f t="shared" si="0"/>
        <v>0.91080000000000005</v>
      </c>
      <c r="U4" s="65">
        <v>7.8</v>
      </c>
    </row>
    <row r="5" spans="1:29" s="21" customFormat="1" x14ac:dyDescent="0.3">
      <c r="A5" s="5">
        <v>1</v>
      </c>
      <c r="B5" s="5">
        <v>41</v>
      </c>
      <c r="C5" s="5" t="s">
        <v>362</v>
      </c>
      <c r="D5" s="5">
        <v>12</v>
      </c>
      <c r="E5" s="64" t="s">
        <v>68</v>
      </c>
      <c r="F5" s="64" t="s">
        <v>31</v>
      </c>
      <c r="G5" s="64">
        <v>6</v>
      </c>
      <c r="H5" s="65">
        <v>136</v>
      </c>
      <c r="I5" s="65">
        <v>550.66666666666663</v>
      </c>
      <c r="J5" s="65">
        <v>503.5</v>
      </c>
      <c r="K5" s="65">
        <v>160.66666666666666</v>
      </c>
      <c r="L5" s="65">
        <v>12</v>
      </c>
      <c r="M5" s="65">
        <v>231.66666666666669</v>
      </c>
      <c r="N5" s="65">
        <v>47.166666666666664</v>
      </c>
      <c r="O5" s="65">
        <v>4.833333333333333</v>
      </c>
      <c r="P5" s="65">
        <v>4.333333333333333</v>
      </c>
      <c r="Q5" s="65">
        <v>15.833333333333334</v>
      </c>
      <c r="R5" s="66">
        <v>0.38016666666666671</v>
      </c>
      <c r="S5" s="66">
        <v>0.46100000000000002</v>
      </c>
      <c r="T5" s="66">
        <f t="shared" si="0"/>
        <v>0.84116666666666673</v>
      </c>
      <c r="U5" s="65">
        <v>16</v>
      </c>
    </row>
    <row r="6" spans="1:29" s="21" customFormat="1" x14ac:dyDescent="0.3">
      <c r="A6" s="5">
        <v>1</v>
      </c>
      <c r="B6" s="5">
        <v>51</v>
      </c>
      <c r="C6" s="5" t="s">
        <v>362</v>
      </c>
      <c r="D6" s="5">
        <v>9</v>
      </c>
      <c r="E6" s="64" t="s">
        <v>87</v>
      </c>
      <c r="F6" s="64" t="s">
        <v>33</v>
      </c>
      <c r="G6" s="64">
        <v>5</v>
      </c>
      <c r="H6" s="65">
        <v>137.4</v>
      </c>
      <c r="I6" s="65">
        <v>578.4</v>
      </c>
      <c r="J6" s="65">
        <v>520.79999999999995</v>
      </c>
      <c r="K6" s="65">
        <v>162.6</v>
      </c>
      <c r="L6" s="65">
        <v>8</v>
      </c>
      <c r="M6" s="65">
        <v>229.40000000000003</v>
      </c>
      <c r="N6" s="65">
        <v>57.6</v>
      </c>
      <c r="O6" s="65">
        <v>0.6</v>
      </c>
      <c r="P6" s="65">
        <v>2.8</v>
      </c>
      <c r="Q6" s="65">
        <v>7.6</v>
      </c>
      <c r="R6" s="66">
        <v>0.37980000000000003</v>
      </c>
      <c r="S6" s="66">
        <v>0.44140000000000007</v>
      </c>
      <c r="T6" s="66">
        <f t="shared" si="0"/>
        <v>0.82120000000000015</v>
      </c>
      <c r="U6" s="65">
        <v>20.399999999999999</v>
      </c>
    </row>
    <row r="7" spans="1:29" s="21" customFormat="1" x14ac:dyDescent="0.3">
      <c r="A7" s="5">
        <v>1</v>
      </c>
      <c r="B7" s="5">
        <v>63</v>
      </c>
      <c r="C7" s="5" t="s">
        <v>362</v>
      </c>
      <c r="D7" s="5">
        <v>7</v>
      </c>
      <c r="E7" s="64" t="s">
        <v>148</v>
      </c>
      <c r="F7" s="64" t="s">
        <v>30</v>
      </c>
      <c r="G7" s="64">
        <v>7</v>
      </c>
      <c r="H7" s="65">
        <v>142.42857142857142</v>
      </c>
      <c r="I7" s="65">
        <v>613.85714285714278</v>
      </c>
      <c r="J7" s="65">
        <v>540.14285714285711</v>
      </c>
      <c r="K7" s="65">
        <v>144.57142857142858</v>
      </c>
      <c r="L7" s="65">
        <v>12</v>
      </c>
      <c r="M7" s="65">
        <v>211.42857142857144</v>
      </c>
      <c r="N7" s="65">
        <v>73.714285714285708</v>
      </c>
      <c r="O7" s="65">
        <v>3</v>
      </c>
      <c r="P7" s="65">
        <v>3.2857142857142856</v>
      </c>
      <c r="Q7" s="65">
        <v>8</v>
      </c>
      <c r="R7" s="66">
        <v>0.35599999999999998</v>
      </c>
      <c r="S7" s="66">
        <v>0.3894285714285714</v>
      </c>
      <c r="T7" s="66">
        <f t="shared" si="0"/>
        <v>0.74542857142857133</v>
      </c>
      <c r="U7" s="65">
        <v>53</v>
      </c>
    </row>
    <row r="8" spans="1:29" s="21" customFormat="1" x14ac:dyDescent="0.3">
      <c r="A8" s="5">
        <v>1</v>
      </c>
      <c r="B8" s="5">
        <v>64</v>
      </c>
      <c r="C8" s="5" t="s">
        <v>362</v>
      </c>
      <c r="D8" s="5">
        <v>12</v>
      </c>
      <c r="E8" s="64" t="s">
        <v>66</v>
      </c>
      <c r="F8" s="64" t="s">
        <v>33</v>
      </c>
      <c r="G8" s="64">
        <v>8</v>
      </c>
      <c r="H8" s="65">
        <v>152.625</v>
      </c>
      <c r="I8" s="65">
        <v>639.125</v>
      </c>
      <c r="J8" s="65">
        <v>539.5</v>
      </c>
      <c r="K8" s="65">
        <v>158.375</v>
      </c>
      <c r="L8" s="65">
        <v>19.125</v>
      </c>
      <c r="M8" s="65">
        <v>245.125</v>
      </c>
      <c r="N8" s="65">
        <v>99.625</v>
      </c>
      <c r="O8" s="65">
        <v>1.25</v>
      </c>
      <c r="P8" s="65">
        <v>4.75</v>
      </c>
      <c r="Q8" s="65">
        <v>15.625</v>
      </c>
      <c r="R8" s="66">
        <v>0.40075000000000005</v>
      </c>
      <c r="S8" s="66">
        <v>0.45300000000000001</v>
      </c>
      <c r="T8" s="66">
        <f t="shared" si="0"/>
        <v>0.85375000000000001</v>
      </c>
      <c r="U8" s="65">
        <v>2.5</v>
      </c>
    </row>
    <row r="9" spans="1:29" s="21" customFormat="1" x14ac:dyDescent="0.3">
      <c r="A9" s="5">
        <v>1</v>
      </c>
      <c r="B9" s="5">
        <v>65</v>
      </c>
      <c r="C9" s="5" t="s">
        <v>362</v>
      </c>
      <c r="D9" s="5">
        <v>6</v>
      </c>
      <c r="E9" s="64" t="s">
        <v>64</v>
      </c>
      <c r="F9" s="64" t="s">
        <v>29</v>
      </c>
      <c r="G9" s="64">
        <v>5</v>
      </c>
      <c r="H9" s="65">
        <v>131.80000000000001</v>
      </c>
      <c r="I9" s="65">
        <v>528.4</v>
      </c>
      <c r="J9" s="65">
        <v>455.8</v>
      </c>
      <c r="K9" s="65">
        <v>123.4</v>
      </c>
      <c r="L9" s="65">
        <v>24.8</v>
      </c>
      <c r="M9" s="65">
        <v>221</v>
      </c>
      <c r="N9" s="65">
        <v>72.599999999999994</v>
      </c>
      <c r="O9" s="65">
        <v>7.6</v>
      </c>
      <c r="P9" s="65">
        <v>5.8</v>
      </c>
      <c r="Q9" s="65">
        <v>13.6</v>
      </c>
      <c r="R9" s="66">
        <v>0.37480000000000002</v>
      </c>
      <c r="S9" s="66">
        <v>0.48279999999999995</v>
      </c>
      <c r="T9" s="66">
        <f t="shared" si="0"/>
        <v>0.85759999999999992</v>
      </c>
      <c r="U9" s="65">
        <v>2.6</v>
      </c>
    </row>
    <row r="10" spans="1:29" s="21" customFormat="1" x14ac:dyDescent="0.3">
      <c r="A10" s="5">
        <v>1</v>
      </c>
      <c r="B10" s="5">
        <v>76</v>
      </c>
      <c r="C10" s="5" t="s">
        <v>362</v>
      </c>
      <c r="D10" s="5">
        <v>6</v>
      </c>
      <c r="E10" s="64" t="s">
        <v>113</v>
      </c>
      <c r="F10" s="64" t="s">
        <v>32</v>
      </c>
      <c r="G10" s="64">
        <v>6</v>
      </c>
      <c r="H10" s="65">
        <v>124</v>
      </c>
      <c r="I10" s="65">
        <v>464.5</v>
      </c>
      <c r="J10" s="65">
        <v>390.33333333333331</v>
      </c>
      <c r="K10" s="65">
        <v>96</v>
      </c>
      <c r="L10" s="65">
        <v>16.833333333333332</v>
      </c>
      <c r="M10" s="65">
        <v>166.83333333333331</v>
      </c>
      <c r="N10" s="65">
        <v>74.166666666666671</v>
      </c>
      <c r="O10" s="65">
        <v>1.1666666666666667</v>
      </c>
      <c r="P10" s="65">
        <v>4.666666666666667</v>
      </c>
      <c r="Q10" s="65">
        <v>10.166666666666666</v>
      </c>
      <c r="R10" s="66">
        <v>0.36349999999999999</v>
      </c>
      <c r="S10" s="66">
        <v>0.42516666666666669</v>
      </c>
      <c r="T10" s="66">
        <f t="shared" si="0"/>
        <v>0.78866666666666663</v>
      </c>
      <c r="U10" s="65">
        <v>2.8333333333333335</v>
      </c>
    </row>
    <row r="11" spans="1:29" s="21" customFormat="1" x14ac:dyDescent="0.3">
      <c r="A11" s="5">
        <v>1</v>
      </c>
      <c r="B11" s="5">
        <v>91</v>
      </c>
      <c r="C11" s="5" t="s">
        <v>362</v>
      </c>
      <c r="D11" s="5">
        <v>3</v>
      </c>
      <c r="E11" s="64" t="s">
        <v>182</v>
      </c>
      <c r="F11" s="64" t="s">
        <v>34</v>
      </c>
      <c r="G11" s="64">
        <v>8</v>
      </c>
      <c r="H11" s="65">
        <v>147.75</v>
      </c>
      <c r="I11" s="65">
        <v>595</v>
      </c>
      <c r="J11" s="65">
        <v>529.625</v>
      </c>
      <c r="K11" s="65">
        <v>131.25</v>
      </c>
      <c r="L11" s="65">
        <v>8.25</v>
      </c>
      <c r="M11" s="65">
        <v>186.625</v>
      </c>
      <c r="N11" s="65">
        <v>65.375</v>
      </c>
      <c r="O11" s="65">
        <v>2.875</v>
      </c>
      <c r="P11" s="65">
        <v>3.75</v>
      </c>
      <c r="Q11" s="65">
        <v>13.125</v>
      </c>
      <c r="R11" s="66">
        <v>0.33187500000000003</v>
      </c>
      <c r="S11" s="66">
        <v>0.35250000000000004</v>
      </c>
      <c r="T11" s="66">
        <f t="shared" si="0"/>
        <v>0.68437500000000007</v>
      </c>
      <c r="U11" s="65">
        <v>3.5</v>
      </c>
    </row>
    <row r="12" spans="1:29" s="21" customFormat="1" x14ac:dyDescent="0.3">
      <c r="A12" s="5">
        <v>1</v>
      </c>
      <c r="B12" s="5">
        <v>95</v>
      </c>
      <c r="C12" s="5" t="s">
        <v>362</v>
      </c>
      <c r="D12" s="5">
        <v>8</v>
      </c>
      <c r="E12" s="64" t="s">
        <v>76</v>
      </c>
      <c r="F12" s="64" t="s">
        <v>29</v>
      </c>
      <c r="G12" s="64">
        <v>6</v>
      </c>
      <c r="H12" s="65">
        <v>160.66666666666666</v>
      </c>
      <c r="I12" s="65">
        <v>682.33333333333326</v>
      </c>
      <c r="J12" s="65">
        <v>644.16666666666663</v>
      </c>
      <c r="K12" s="65">
        <v>201.33333333333334</v>
      </c>
      <c r="L12" s="65">
        <v>22.333333333333332</v>
      </c>
      <c r="M12" s="65">
        <v>310.33333333333331</v>
      </c>
      <c r="N12" s="65">
        <v>38.166666666666664</v>
      </c>
      <c r="O12" s="65">
        <v>1.8333333333333333</v>
      </c>
      <c r="P12" s="65">
        <v>6.833333333333333</v>
      </c>
      <c r="Q12" s="65">
        <v>17.333333333333332</v>
      </c>
      <c r="R12" s="66">
        <v>0.34916666666666663</v>
      </c>
      <c r="S12" s="66">
        <v>0.48149999999999998</v>
      </c>
      <c r="T12" s="66">
        <f t="shared" si="0"/>
        <v>0.83066666666666666</v>
      </c>
      <c r="U12" s="65">
        <v>9.5</v>
      </c>
    </row>
    <row r="13" spans="1:29" s="21" customFormat="1" x14ac:dyDescent="0.3">
      <c r="A13" s="5">
        <v>1</v>
      </c>
      <c r="B13" s="5">
        <v>101</v>
      </c>
      <c r="C13" s="5" t="s">
        <v>362</v>
      </c>
      <c r="D13" s="5">
        <v>3</v>
      </c>
      <c r="E13" s="64" t="s">
        <v>74</v>
      </c>
      <c r="F13" s="64" t="s">
        <v>29</v>
      </c>
      <c r="G13" s="64">
        <v>10</v>
      </c>
      <c r="H13" s="65">
        <v>147.9</v>
      </c>
      <c r="I13" s="65">
        <v>616</v>
      </c>
      <c r="J13" s="65">
        <v>527.20000000000005</v>
      </c>
      <c r="K13" s="65">
        <v>149.19999999999999</v>
      </c>
      <c r="L13" s="65">
        <v>20.2</v>
      </c>
      <c r="M13" s="65">
        <v>238.29999999999995</v>
      </c>
      <c r="N13" s="65">
        <v>88.8</v>
      </c>
      <c r="O13" s="65">
        <v>1.8</v>
      </c>
      <c r="P13" s="65">
        <v>7</v>
      </c>
      <c r="Q13" s="65">
        <v>12.7</v>
      </c>
      <c r="R13" s="66">
        <v>0.38239999999999996</v>
      </c>
      <c r="S13" s="66">
        <v>0.44979999999999992</v>
      </c>
      <c r="T13" s="66">
        <f t="shared" si="0"/>
        <v>0.83219999999999983</v>
      </c>
      <c r="U13" s="65">
        <v>8.8000000000000007</v>
      </c>
    </row>
    <row r="14" spans="1:29" s="21" customFormat="1" x14ac:dyDescent="0.3">
      <c r="A14" s="5">
        <v>1</v>
      </c>
      <c r="B14" s="5">
        <v>106</v>
      </c>
      <c r="C14" s="5" t="s">
        <v>362</v>
      </c>
      <c r="D14" s="5">
        <v>3</v>
      </c>
      <c r="E14" s="64" t="s">
        <v>91</v>
      </c>
      <c r="F14" s="64" t="s">
        <v>33</v>
      </c>
      <c r="G14" s="64">
        <v>7</v>
      </c>
      <c r="H14" s="65">
        <v>143.85714285714286</v>
      </c>
      <c r="I14" s="65">
        <v>604.14285714285711</v>
      </c>
      <c r="J14" s="65">
        <v>539</v>
      </c>
      <c r="K14" s="65">
        <v>155.71428571428572</v>
      </c>
      <c r="L14" s="65">
        <v>17.428571428571427</v>
      </c>
      <c r="M14" s="65">
        <v>244.28571428571428</v>
      </c>
      <c r="N14" s="65">
        <v>65.142857142857139</v>
      </c>
      <c r="O14" s="65">
        <v>1.5714285714285714</v>
      </c>
      <c r="P14" s="65">
        <v>3</v>
      </c>
      <c r="Q14" s="65">
        <v>11.857142857142858</v>
      </c>
      <c r="R14" s="66">
        <v>0.36600000000000005</v>
      </c>
      <c r="S14" s="66">
        <v>0.45171428571428568</v>
      </c>
      <c r="T14" s="66">
        <f t="shared" si="0"/>
        <v>0.81771428571428573</v>
      </c>
      <c r="U14" s="65">
        <v>14.428571428571429</v>
      </c>
    </row>
    <row r="15" spans="1:29" s="21" customFormat="1" x14ac:dyDescent="0.3">
      <c r="A15" s="5">
        <v>1</v>
      </c>
      <c r="B15" s="49">
        <v>111</v>
      </c>
      <c r="C15" s="49" t="s">
        <v>362</v>
      </c>
      <c r="D15" s="49">
        <v>1</v>
      </c>
      <c r="E15" s="64" t="s">
        <v>192</v>
      </c>
      <c r="F15" s="64" t="s">
        <v>30</v>
      </c>
      <c r="G15" s="64">
        <v>6</v>
      </c>
      <c r="H15" s="65">
        <v>129.33333333333334</v>
      </c>
      <c r="I15" s="65">
        <v>505.16666666666663</v>
      </c>
      <c r="J15" s="65">
        <v>471.83333333333331</v>
      </c>
      <c r="K15" s="65">
        <v>126.33333333333333</v>
      </c>
      <c r="L15" s="65">
        <v>4.166666666666667</v>
      </c>
      <c r="M15" s="65">
        <v>163.16666666666666</v>
      </c>
      <c r="N15" s="65">
        <v>33.333333333333336</v>
      </c>
      <c r="O15" s="65">
        <v>1.3333333333333333</v>
      </c>
      <c r="P15" s="65">
        <v>4.833333333333333</v>
      </c>
      <c r="Q15" s="65">
        <v>15.5</v>
      </c>
      <c r="R15" s="66">
        <v>0.31466666666666665</v>
      </c>
      <c r="S15" s="66">
        <v>0.34549999999999997</v>
      </c>
      <c r="T15" s="66">
        <f t="shared" si="0"/>
        <v>0.66016666666666657</v>
      </c>
      <c r="U15" s="65">
        <v>7.166666666666667</v>
      </c>
      <c r="AA15" s="45"/>
      <c r="AB15" s="45"/>
      <c r="AC15" s="45"/>
    </row>
    <row r="16" spans="1:29" s="21" customFormat="1" x14ac:dyDescent="0.3">
      <c r="A16" s="5">
        <v>1</v>
      </c>
      <c r="B16" s="49">
        <v>116</v>
      </c>
      <c r="C16" s="49" t="s">
        <v>362</v>
      </c>
      <c r="D16" s="49">
        <v>1</v>
      </c>
      <c r="E16" s="64" t="s">
        <v>201</v>
      </c>
      <c r="F16" s="64" t="s">
        <v>34</v>
      </c>
      <c r="G16" s="64">
        <v>6</v>
      </c>
      <c r="H16" s="65">
        <v>124</v>
      </c>
      <c r="I16" s="65">
        <v>493.83333333333337</v>
      </c>
      <c r="J16" s="65">
        <v>429.16666666666669</v>
      </c>
      <c r="K16" s="65">
        <v>102.66666666666667</v>
      </c>
      <c r="L16" s="65">
        <v>0.66666666666666663</v>
      </c>
      <c r="M16" s="65">
        <v>126</v>
      </c>
      <c r="N16" s="65">
        <v>64.666666666666671</v>
      </c>
      <c r="O16" s="65">
        <v>2.1666666666666665</v>
      </c>
      <c r="P16" s="65">
        <v>2.5</v>
      </c>
      <c r="Q16" s="65">
        <v>5.166666666666667</v>
      </c>
      <c r="R16" s="66">
        <v>0.34133333333333332</v>
      </c>
      <c r="S16" s="66">
        <v>0.29183333333333333</v>
      </c>
      <c r="T16" s="66">
        <f t="shared" si="0"/>
        <v>0.63316666666666666</v>
      </c>
      <c r="U16" s="65">
        <v>14.333333333333334</v>
      </c>
      <c r="AA16" s="45"/>
      <c r="AB16" s="45"/>
      <c r="AC16" s="45"/>
    </row>
    <row r="17" spans="1:29" s="21" customFormat="1" x14ac:dyDescent="0.3">
      <c r="A17" s="5">
        <v>1</v>
      </c>
      <c r="B17" s="5">
        <v>121</v>
      </c>
      <c r="C17" s="5" t="s">
        <v>362</v>
      </c>
      <c r="D17" s="5">
        <v>3</v>
      </c>
      <c r="E17" s="64" t="s">
        <v>110</v>
      </c>
      <c r="F17" s="64" t="s">
        <v>33</v>
      </c>
      <c r="G17" s="64">
        <v>7</v>
      </c>
      <c r="H17" s="65">
        <v>147.28571428571428</v>
      </c>
      <c r="I17" s="65">
        <v>595.85714285714289</v>
      </c>
      <c r="J17" s="65">
        <v>541.85714285714289</v>
      </c>
      <c r="K17" s="65">
        <v>146</v>
      </c>
      <c r="L17" s="65">
        <v>22.285714285714285</v>
      </c>
      <c r="M17" s="65">
        <v>242</v>
      </c>
      <c r="N17" s="65">
        <v>54</v>
      </c>
      <c r="O17" s="65">
        <v>13.857142857142858</v>
      </c>
      <c r="P17" s="65">
        <v>8.1428571428571423</v>
      </c>
      <c r="Q17" s="65">
        <v>12.142857142857142</v>
      </c>
      <c r="R17" s="66">
        <v>0.34628571428571425</v>
      </c>
      <c r="S17" s="66">
        <v>0.4444285714285714</v>
      </c>
      <c r="T17" s="66">
        <f t="shared" si="0"/>
        <v>0.7907142857142857</v>
      </c>
      <c r="U17" s="65">
        <v>30.714285714285715</v>
      </c>
    </row>
    <row r="18" spans="1:29" s="21" customFormat="1" x14ac:dyDescent="0.3">
      <c r="A18" s="5">
        <v>1</v>
      </c>
      <c r="B18" s="49">
        <v>135</v>
      </c>
      <c r="C18" s="49" t="s">
        <v>362</v>
      </c>
      <c r="D18" s="49">
        <v>0</v>
      </c>
      <c r="E18" s="64" t="s">
        <v>188</v>
      </c>
      <c r="F18" s="64" t="s">
        <v>32</v>
      </c>
      <c r="G18" s="64">
        <v>6</v>
      </c>
      <c r="H18" s="65">
        <v>145.83333333333334</v>
      </c>
      <c r="I18" s="65">
        <v>512</v>
      </c>
      <c r="J18" s="65">
        <v>459</v>
      </c>
      <c r="K18" s="65">
        <v>116.5</v>
      </c>
      <c r="L18" s="65">
        <v>4.833333333333333</v>
      </c>
      <c r="M18" s="65">
        <v>155.66666666666669</v>
      </c>
      <c r="N18" s="65">
        <v>53</v>
      </c>
      <c r="O18" s="65">
        <v>2.3333333333333335</v>
      </c>
      <c r="P18" s="65">
        <v>3</v>
      </c>
      <c r="Q18" s="65">
        <v>15</v>
      </c>
      <c r="R18" s="66">
        <v>0.33166666666666667</v>
      </c>
      <c r="S18" s="66">
        <v>0.33766666666666662</v>
      </c>
      <c r="T18" s="66">
        <f t="shared" si="0"/>
        <v>0.66933333333333334</v>
      </c>
      <c r="U18" s="65">
        <v>2</v>
      </c>
      <c r="AA18" s="45"/>
      <c r="AB18" s="45"/>
      <c r="AC18" s="45"/>
    </row>
    <row r="19" spans="1:29" s="21" customFormat="1" x14ac:dyDescent="0.3">
      <c r="A19" s="5">
        <v>1</v>
      </c>
      <c r="B19" s="5">
        <v>140</v>
      </c>
      <c r="C19" s="5" t="s">
        <v>362</v>
      </c>
      <c r="D19" s="5">
        <v>0</v>
      </c>
      <c r="E19" s="64" t="s">
        <v>145</v>
      </c>
      <c r="F19" s="64" t="s">
        <v>31</v>
      </c>
      <c r="G19" s="64">
        <v>5</v>
      </c>
      <c r="H19" s="65">
        <v>143.80000000000001</v>
      </c>
      <c r="I19" s="65">
        <v>544</v>
      </c>
      <c r="J19" s="65">
        <v>508.2</v>
      </c>
      <c r="K19" s="65">
        <v>136.4</v>
      </c>
      <c r="L19" s="65">
        <v>15.4</v>
      </c>
      <c r="M19" s="65">
        <v>221.20000000000002</v>
      </c>
      <c r="N19" s="65">
        <v>35.799999999999997</v>
      </c>
      <c r="O19" s="65">
        <v>2.8</v>
      </c>
      <c r="P19" s="65">
        <v>2.6</v>
      </c>
      <c r="Q19" s="65">
        <v>13</v>
      </c>
      <c r="R19" s="66">
        <v>0.31819999999999998</v>
      </c>
      <c r="S19" s="66">
        <v>0.43279999999999996</v>
      </c>
      <c r="T19" s="66">
        <f t="shared" si="0"/>
        <v>0.75099999999999989</v>
      </c>
      <c r="U19" s="65">
        <v>3</v>
      </c>
    </row>
    <row r="20" spans="1:29" s="21" customFormat="1" x14ac:dyDescent="0.3">
      <c r="A20" s="5">
        <v>1</v>
      </c>
      <c r="B20" s="49">
        <v>150</v>
      </c>
      <c r="C20" s="49" t="s">
        <v>362</v>
      </c>
      <c r="D20" s="49">
        <v>0</v>
      </c>
      <c r="E20" s="64" t="s">
        <v>195</v>
      </c>
      <c r="F20" s="64" t="s">
        <v>30</v>
      </c>
      <c r="G20" s="64">
        <v>5</v>
      </c>
      <c r="H20" s="65">
        <v>146.80000000000001</v>
      </c>
      <c r="I20" s="65">
        <v>565.19999999999993</v>
      </c>
      <c r="J20" s="65">
        <v>522.79999999999995</v>
      </c>
      <c r="K20" s="65">
        <v>134.19999999999999</v>
      </c>
      <c r="L20" s="65">
        <v>5.6</v>
      </c>
      <c r="M20" s="65">
        <v>176</v>
      </c>
      <c r="N20" s="65">
        <v>42.4</v>
      </c>
      <c r="O20" s="65">
        <v>3.4</v>
      </c>
      <c r="P20" s="65">
        <v>5.8</v>
      </c>
      <c r="Q20" s="65">
        <v>13.4</v>
      </c>
      <c r="R20" s="66">
        <v>0.31300000000000006</v>
      </c>
      <c r="S20" s="66">
        <v>0.33860000000000001</v>
      </c>
      <c r="T20" s="66">
        <f t="shared" si="0"/>
        <v>0.65160000000000007</v>
      </c>
      <c r="U20" s="65">
        <v>5</v>
      </c>
      <c r="AA20" s="45"/>
      <c r="AB20" s="45"/>
      <c r="AC20" s="45"/>
    </row>
    <row r="21" spans="1:29" s="21" customFormat="1" x14ac:dyDescent="0.3">
      <c r="A21" s="5"/>
      <c r="B21" s="5"/>
      <c r="C21" s="5"/>
      <c r="D21" s="5"/>
      <c r="E21" s="4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  <c r="U21" s="7"/>
    </row>
    <row r="22" spans="1:29" s="21" customFormat="1" x14ac:dyDescent="0.3">
      <c r="A22" s="5"/>
      <c r="B22" s="5"/>
      <c r="C22" s="5"/>
      <c r="D22" s="5"/>
      <c r="E22" s="4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7"/>
    </row>
    <row r="23" spans="1:29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6"/>
      <c r="S23" s="46"/>
      <c r="T23" s="46"/>
      <c r="U23" s="5"/>
      <c r="Y23" s="9"/>
      <c r="Z23" s="9"/>
      <c r="AA23" s="9"/>
    </row>
    <row r="24" spans="1:29" s="4" customFormat="1" x14ac:dyDescent="0.3">
      <c r="A24" s="23">
        <f>SUM(A3:A23)</f>
        <v>18</v>
      </c>
      <c r="B24" s="23"/>
      <c r="C24" s="23"/>
      <c r="D24" s="23">
        <f>SUM(D3:D23)</f>
        <v>115</v>
      </c>
      <c r="E24" s="23"/>
      <c r="F24" s="23"/>
      <c r="G24" s="23"/>
      <c r="H24" s="23"/>
      <c r="I24" s="32">
        <f>SUM(I3:I23)</f>
        <v>10388.882142857143</v>
      </c>
      <c r="J24" s="32">
        <f>SUM(J3:J23)</f>
        <v>9326.9249999999993</v>
      </c>
      <c r="K24" s="32">
        <f>SUM(K3:K23)</f>
        <v>2625.2107142857139</v>
      </c>
      <c r="L24" s="32"/>
      <c r="M24" s="32">
        <f>SUM(M3:M23)</f>
        <v>4024.2309523809522</v>
      </c>
      <c r="N24" s="32">
        <f>SUM(N3:N23)</f>
        <v>1061.9571428571426</v>
      </c>
      <c r="O24" s="23">
        <f>SUM(O3:O23)</f>
        <v>62.420238095238091</v>
      </c>
      <c r="P24" s="23">
        <f>SUM(P3:P23)</f>
        <v>84.095238095238088</v>
      </c>
      <c r="Q24" s="23"/>
      <c r="R24" s="28">
        <f>(K24+N24+O24)/(J24+N24+O24+P24)</f>
        <v>0.35590380456632925</v>
      </c>
      <c r="S24" s="28">
        <f>M24/J24</f>
        <v>0.43146384820087569</v>
      </c>
      <c r="T24" s="28">
        <f>R24+S24</f>
        <v>0.78736765276720488</v>
      </c>
      <c r="U24" s="32">
        <f>SUM(U2:U23)</f>
        <v>220.37619047619049</v>
      </c>
    </row>
    <row r="25" spans="1:29" x14ac:dyDescent="0.3">
      <c r="R25" s="10"/>
      <c r="S25" s="10"/>
      <c r="T25" s="10"/>
      <c r="Y25" s="9"/>
      <c r="Z25" s="9"/>
      <c r="AA25" s="9"/>
    </row>
    <row r="26" spans="1:29" x14ac:dyDescent="0.3">
      <c r="A26" s="40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1:29" s="30" customFormat="1" x14ac:dyDescent="0.3">
      <c r="A27" s="29" t="s">
        <v>9</v>
      </c>
      <c r="B27" s="29" t="s">
        <v>10</v>
      </c>
      <c r="C27" s="29" t="s">
        <v>11</v>
      </c>
      <c r="D27" s="29" t="s">
        <v>12</v>
      </c>
      <c r="E27" s="2" t="s">
        <v>13</v>
      </c>
      <c r="F27" s="2" t="s">
        <v>364</v>
      </c>
      <c r="G27" s="11" t="s">
        <v>38</v>
      </c>
      <c r="H27" s="2" t="s">
        <v>39</v>
      </c>
      <c r="I27" s="2" t="s">
        <v>15</v>
      </c>
      <c r="J27" s="2" t="s">
        <v>40</v>
      </c>
      <c r="K27" s="12" t="s">
        <v>41</v>
      </c>
      <c r="L27" s="2" t="s">
        <v>18</v>
      </c>
      <c r="M27" s="2" t="s">
        <v>42</v>
      </c>
      <c r="N27" s="2" t="s">
        <v>19</v>
      </c>
      <c r="O27" s="2" t="s">
        <v>43</v>
      </c>
      <c r="P27" s="2" t="s">
        <v>21</v>
      </c>
      <c r="S27" s="44"/>
      <c r="T27" s="44"/>
      <c r="U27" s="44"/>
    </row>
    <row r="28" spans="1:29" s="21" customFormat="1" x14ac:dyDescent="0.3">
      <c r="A28" s="5">
        <v>1</v>
      </c>
      <c r="B28" s="5">
        <v>26</v>
      </c>
      <c r="C28" s="5" t="s">
        <v>362</v>
      </c>
      <c r="D28" s="5">
        <v>36</v>
      </c>
      <c r="E28" s="64" t="s">
        <v>265</v>
      </c>
      <c r="F28" s="64">
        <v>5</v>
      </c>
      <c r="G28" s="71">
        <v>2.8720000000000008</v>
      </c>
      <c r="H28" s="65">
        <v>0</v>
      </c>
      <c r="I28" s="65">
        <v>34.4</v>
      </c>
      <c r="J28" s="65">
        <v>33.200000000000003</v>
      </c>
      <c r="K28" s="65">
        <v>258.93199999999996</v>
      </c>
      <c r="L28" s="65">
        <v>225</v>
      </c>
      <c r="M28" s="65">
        <v>82.2</v>
      </c>
      <c r="N28" s="65">
        <v>23.4</v>
      </c>
      <c r="O28" s="65">
        <v>210.4</v>
      </c>
      <c r="P28" s="65">
        <v>68.8</v>
      </c>
      <c r="S28" s="45"/>
      <c r="T28" s="45"/>
      <c r="U28" s="45"/>
    </row>
    <row r="29" spans="1:29" s="21" customFormat="1" x14ac:dyDescent="0.3">
      <c r="A29" s="5">
        <v>1</v>
      </c>
      <c r="B29" s="5">
        <v>31</v>
      </c>
      <c r="C29" s="5" t="s">
        <v>362</v>
      </c>
      <c r="D29" s="5">
        <v>14</v>
      </c>
      <c r="E29" s="64" t="s">
        <v>249</v>
      </c>
      <c r="F29" s="64">
        <v>5</v>
      </c>
      <c r="G29" s="71">
        <v>3.1079999999999997</v>
      </c>
      <c r="H29" s="65">
        <v>0.6</v>
      </c>
      <c r="I29" s="65">
        <v>34.4</v>
      </c>
      <c r="J29" s="65">
        <v>31</v>
      </c>
      <c r="K29" s="65">
        <v>229.666</v>
      </c>
      <c r="L29" s="65">
        <v>201.6</v>
      </c>
      <c r="M29" s="65">
        <v>79.599999999999994</v>
      </c>
      <c r="N29" s="65">
        <v>23.8</v>
      </c>
      <c r="O29" s="65">
        <v>171</v>
      </c>
      <c r="P29" s="65">
        <v>70.400000000000006</v>
      </c>
      <c r="S29" s="45"/>
      <c r="T29" s="45"/>
      <c r="U29" s="45"/>
    </row>
    <row r="30" spans="1:29" s="21" customFormat="1" x14ac:dyDescent="0.3">
      <c r="A30" s="5">
        <v>1</v>
      </c>
      <c r="B30" s="49">
        <v>36</v>
      </c>
      <c r="C30" s="49" t="s">
        <v>362</v>
      </c>
      <c r="D30" s="49">
        <v>13</v>
      </c>
      <c r="E30" s="64" t="s">
        <v>337</v>
      </c>
      <c r="F30" s="64">
        <v>10</v>
      </c>
      <c r="G30" s="71">
        <v>2.6870000000000003</v>
      </c>
      <c r="H30" s="65">
        <v>19</v>
      </c>
      <c r="I30" s="65">
        <v>60</v>
      </c>
      <c r="J30" s="65">
        <v>0</v>
      </c>
      <c r="K30" s="65">
        <v>96.032999999999987</v>
      </c>
      <c r="L30" s="65">
        <v>84.7</v>
      </c>
      <c r="M30" s="65">
        <v>27.8</v>
      </c>
      <c r="N30" s="65">
        <v>5.0999999999999996</v>
      </c>
      <c r="O30" s="65">
        <v>59</v>
      </c>
      <c r="P30" s="65">
        <v>31.9</v>
      </c>
      <c r="S30" s="45"/>
      <c r="T30" s="45"/>
      <c r="U30" s="45"/>
    </row>
    <row r="31" spans="1:29" s="21" customFormat="1" x14ac:dyDescent="0.3">
      <c r="A31" s="5">
        <v>1</v>
      </c>
      <c r="B31" s="49">
        <v>45</v>
      </c>
      <c r="C31" s="49" t="s">
        <v>362</v>
      </c>
      <c r="D31" s="49">
        <v>7</v>
      </c>
      <c r="E31" s="64" t="s">
        <v>328</v>
      </c>
      <c r="F31" s="64">
        <v>7</v>
      </c>
      <c r="G31" s="71">
        <v>2.9200000000000004</v>
      </c>
      <c r="H31" s="65">
        <v>14.428571428571429</v>
      </c>
      <c r="I31" s="65">
        <v>48.428571428571431</v>
      </c>
      <c r="J31" s="65">
        <v>4.7142857142857144</v>
      </c>
      <c r="K31" s="65">
        <v>122.95142857142858</v>
      </c>
      <c r="L31" s="65">
        <v>98.571428571428569</v>
      </c>
      <c r="M31" s="65">
        <v>39.571428571428569</v>
      </c>
      <c r="N31" s="65">
        <v>6.8571428571428568</v>
      </c>
      <c r="O31" s="65">
        <v>100</v>
      </c>
      <c r="P31" s="65">
        <v>54</v>
      </c>
      <c r="S31" s="45"/>
      <c r="T31" s="45"/>
      <c r="U31" s="45"/>
    </row>
    <row r="32" spans="1:29" s="21" customFormat="1" x14ac:dyDescent="0.3">
      <c r="A32" s="5">
        <v>1</v>
      </c>
      <c r="B32" s="5">
        <v>56</v>
      </c>
      <c r="C32" s="5" t="s">
        <v>362</v>
      </c>
      <c r="D32" s="5">
        <v>14</v>
      </c>
      <c r="E32" s="64" t="s">
        <v>258</v>
      </c>
      <c r="F32" s="64">
        <v>10</v>
      </c>
      <c r="G32" s="71">
        <v>3.0830000000000006</v>
      </c>
      <c r="H32" s="65">
        <v>0.2</v>
      </c>
      <c r="I32" s="65">
        <v>35.5</v>
      </c>
      <c r="J32" s="65">
        <v>34.9</v>
      </c>
      <c r="K32" s="65">
        <v>255.73199999999997</v>
      </c>
      <c r="L32" s="65">
        <v>217.4</v>
      </c>
      <c r="M32" s="65">
        <v>87.1</v>
      </c>
      <c r="N32" s="65">
        <v>21.4</v>
      </c>
      <c r="O32" s="65">
        <v>176.7</v>
      </c>
      <c r="P32" s="65">
        <v>66</v>
      </c>
      <c r="S32" s="45"/>
      <c r="T32" s="45"/>
      <c r="U32" s="45"/>
    </row>
    <row r="33" spans="1:27" s="21" customFormat="1" x14ac:dyDescent="0.3">
      <c r="A33" s="5">
        <v>1</v>
      </c>
      <c r="B33" s="5">
        <v>66</v>
      </c>
      <c r="C33" s="5" t="s">
        <v>362</v>
      </c>
      <c r="D33" s="5">
        <v>2</v>
      </c>
      <c r="E33" s="64" t="s">
        <v>231</v>
      </c>
      <c r="F33" s="64">
        <v>7</v>
      </c>
      <c r="G33" s="71">
        <v>3.29</v>
      </c>
      <c r="H33" s="65">
        <v>8.1428571428571423</v>
      </c>
      <c r="I33" s="65">
        <v>52.571428571428569</v>
      </c>
      <c r="J33" s="65">
        <v>2.1428571428571428</v>
      </c>
      <c r="K33" s="65">
        <v>106.19000000000001</v>
      </c>
      <c r="L33" s="65">
        <v>83</v>
      </c>
      <c r="M33" s="65">
        <v>39.714285714285715</v>
      </c>
      <c r="N33" s="65">
        <v>8</v>
      </c>
      <c r="O33" s="65">
        <v>70.714285714285708</v>
      </c>
      <c r="P33" s="65">
        <v>54.285714285714285</v>
      </c>
      <c r="S33" s="45"/>
      <c r="T33" s="45"/>
      <c r="U33" s="45"/>
    </row>
    <row r="34" spans="1:27" s="21" customFormat="1" x14ac:dyDescent="0.3">
      <c r="A34" s="5">
        <v>1</v>
      </c>
      <c r="B34" s="5">
        <v>71</v>
      </c>
      <c r="C34" s="5" t="s">
        <v>362</v>
      </c>
      <c r="D34" s="5">
        <v>3</v>
      </c>
      <c r="E34" s="64" t="s">
        <v>257</v>
      </c>
      <c r="F34" s="64">
        <v>6</v>
      </c>
      <c r="G34" s="71">
        <v>2.938333333333333</v>
      </c>
      <c r="H34" s="65">
        <v>1.3333333333333333</v>
      </c>
      <c r="I34" s="65">
        <v>36.666666666666664</v>
      </c>
      <c r="J34" s="65">
        <v>23.666666666666668</v>
      </c>
      <c r="K34" s="65">
        <v>180.77833333333334</v>
      </c>
      <c r="L34" s="65">
        <v>152.16666666666666</v>
      </c>
      <c r="M34" s="65">
        <v>60.333333333333336</v>
      </c>
      <c r="N34" s="65">
        <v>14.833333333333334</v>
      </c>
      <c r="O34" s="65">
        <v>122.16666666666667</v>
      </c>
      <c r="P34" s="65">
        <v>65</v>
      </c>
      <c r="S34" s="45"/>
      <c r="T34" s="45"/>
      <c r="U34" s="45"/>
    </row>
    <row r="35" spans="1:27" s="21" customFormat="1" x14ac:dyDescent="0.3">
      <c r="A35" s="5">
        <v>1</v>
      </c>
      <c r="B35" s="49">
        <v>81</v>
      </c>
      <c r="C35" s="49" t="s">
        <v>362</v>
      </c>
      <c r="D35" s="49">
        <v>3</v>
      </c>
      <c r="E35" s="64" t="s">
        <v>310</v>
      </c>
      <c r="F35" s="64">
        <v>6</v>
      </c>
      <c r="G35" s="71">
        <v>3.1950000000000003</v>
      </c>
      <c r="H35" s="65">
        <v>0</v>
      </c>
      <c r="I35" s="65">
        <v>37.666666666666664</v>
      </c>
      <c r="J35" s="65">
        <v>37.5</v>
      </c>
      <c r="K35" s="65">
        <v>271.77666666666664</v>
      </c>
      <c r="L35" s="65">
        <v>244.5</v>
      </c>
      <c r="M35" s="65">
        <v>96.666666666666671</v>
      </c>
      <c r="N35" s="65">
        <v>24.666666666666668</v>
      </c>
      <c r="O35" s="65">
        <v>132.83333333333334</v>
      </c>
      <c r="P35" s="65">
        <v>78.666666666666671</v>
      </c>
      <c r="S35" s="45"/>
      <c r="T35" s="45"/>
      <c r="U35" s="45"/>
    </row>
    <row r="36" spans="1:27" s="21" customFormat="1" x14ac:dyDescent="0.3">
      <c r="A36" s="5">
        <v>1</v>
      </c>
      <c r="B36" s="5">
        <v>96</v>
      </c>
      <c r="C36" s="5" t="s">
        <v>362</v>
      </c>
      <c r="D36" s="5">
        <v>9</v>
      </c>
      <c r="E36" s="64" t="s">
        <v>259</v>
      </c>
      <c r="F36" s="64">
        <v>5</v>
      </c>
      <c r="G36" s="71">
        <v>3.0640000000000005</v>
      </c>
      <c r="H36" s="65">
        <v>0.4</v>
      </c>
      <c r="I36" s="65">
        <v>33.6</v>
      </c>
      <c r="J36" s="65">
        <v>30.6</v>
      </c>
      <c r="K36" s="65">
        <v>224.93200000000002</v>
      </c>
      <c r="L36" s="65">
        <v>187.2</v>
      </c>
      <c r="M36" s="65">
        <v>75.2</v>
      </c>
      <c r="N36" s="65">
        <v>16.600000000000001</v>
      </c>
      <c r="O36" s="65">
        <v>141.4</v>
      </c>
      <c r="P36" s="65">
        <v>80.599999999999994</v>
      </c>
      <c r="S36" s="45"/>
      <c r="T36" s="45"/>
      <c r="U36" s="45"/>
    </row>
    <row r="37" spans="1:27" s="21" customFormat="1" x14ac:dyDescent="0.3">
      <c r="A37" s="5">
        <v>1</v>
      </c>
      <c r="B37" s="49">
        <v>103</v>
      </c>
      <c r="C37" s="49" t="s">
        <v>362</v>
      </c>
      <c r="D37" s="49">
        <v>4</v>
      </c>
      <c r="E37" s="64" t="s">
        <v>322</v>
      </c>
      <c r="F37" s="64">
        <v>5</v>
      </c>
      <c r="G37" s="71">
        <v>2.6420000000000003</v>
      </c>
      <c r="H37" s="65">
        <v>7</v>
      </c>
      <c r="I37" s="65">
        <v>51</v>
      </c>
      <c r="J37" s="65">
        <v>0</v>
      </c>
      <c r="K37" s="65">
        <v>67.402000000000015</v>
      </c>
      <c r="L37" s="65">
        <v>59</v>
      </c>
      <c r="M37" s="65">
        <v>19.2</v>
      </c>
      <c r="N37" s="65">
        <v>2.8</v>
      </c>
      <c r="O37" s="65">
        <v>41</v>
      </c>
      <c r="P37" s="65">
        <v>21.8</v>
      </c>
      <c r="S37" s="45"/>
      <c r="T37" s="45"/>
      <c r="U37" s="45"/>
    </row>
    <row r="38" spans="1:27" s="21" customFormat="1" x14ac:dyDescent="0.3">
      <c r="A38" s="5">
        <v>1</v>
      </c>
      <c r="B38" s="5">
        <v>124</v>
      </c>
      <c r="C38" s="5" t="s">
        <v>362</v>
      </c>
      <c r="D38" s="5">
        <v>5</v>
      </c>
      <c r="E38" s="64" t="s">
        <v>217</v>
      </c>
      <c r="F38" s="64">
        <v>7</v>
      </c>
      <c r="G38" s="71">
        <v>3</v>
      </c>
      <c r="H38" s="65">
        <v>12.857142857142858</v>
      </c>
      <c r="I38" s="65">
        <v>60.571428571428569</v>
      </c>
      <c r="J38" s="65">
        <v>0</v>
      </c>
      <c r="K38" s="65">
        <v>80.474285714285699</v>
      </c>
      <c r="L38" s="65">
        <v>68.285714285714292</v>
      </c>
      <c r="M38" s="65">
        <v>26.857142857142858</v>
      </c>
      <c r="N38" s="65">
        <v>4.8571428571428568</v>
      </c>
      <c r="O38" s="65">
        <v>65.857142857142861</v>
      </c>
      <c r="P38" s="65">
        <v>35.428571428571431</v>
      </c>
      <c r="S38" s="45"/>
      <c r="T38" s="45"/>
      <c r="U38" s="45"/>
    </row>
    <row r="39" spans="1:27" s="21" customFormat="1" x14ac:dyDescent="0.3">
      <c r="A39" s="5">
        <v>1</v>
      </c>
      <c r="B39" s="5">
        <v>145</v>
      </c>
      <c r="C39" s="5" t="s">
        <v>362</v>
      </c>
      <c r="D39" s="5">
        <v>0</v>
      </c>
      <c r="E39" s="64" t="s">
        <v>275</v>
      </c>
      <c r="F39" s="64">
        <v>5</v>
      </c>
      <c r="G39" s="71">
        <v>3.056</v>
      </c>
      <c r="H39" s="65">
        <v>10.199999999999999</v>
      </c>
      <c r="I39" s="65">
        <v>44.4</v>
      </c>
      <c r="J39" s="65">
        <v>0</v>
      </c>
      <c r="K39" s="65">
        <v>64.068000000000012</v>
      </c>
      <c r="L39" s="65">
        <v>60.2</v>
      </c>
      <c r="M39" s="65">
        <v>21.6</v>
      </c>
      <c r="N39" s="65">
        <v>5</v>
      </c>
      <c r="O39" s="65">
        <v>29.4</v>
      </c>
      <c r="P39" s="65">
        <v>23.6</v>
      </c>
      <c r="S39" s="45"/>
      <c r="T39" s="45"/>
      <c r="U39" s="45"/>
    </row>
    <row r="40" spans="1:27" s="21" customFormat="1" x14ac:dyDescent="0.3">
      <c r="A40" s="5"/>
      <c r="B40" s="5"/>
      <c r="C40" s="5"/>
      <c r="D40" s="5"/>
      <c r="E40" s="57"/>
      <c r="F40" s="7"/>
      <c r="G40" s="13"/>
      <c r="H40" s="7"/>
      <c r="I40" s="7"/>
      <c r="J40" s="7"/>
      <c r="K40" s="39"/>
      <c r="L40" s="7"/>
      <c r="M40" s="7"/>
      <c r="N40" s="7"/>
      <c r="O40" s="7"/>
      <c r="P40" s="7"/>
      <c r="S40" s="45"/>
      <c r="T40" s="45"/>
      <c r="U40" s="45"/>
    </row>
    <row r="41" spans="1:27" s="21" customFormat="1" x14ac:dyDescent="0.3">
      <c r="A41" s="5"/>
      <c r="B41" s="5"/>
      <c r="C41" s="5"/>
      <c r="D41" s="5"/>
      <c r="E41" s="36"/>
      <c r="F41" s="7"/>
      <c r="G41" s="13"/>
      <c r="H41" s="7"/>
      <c r="I41" s="7"/>
      <c r="J41" s="7"/>
      <c r="K41" s="39"/>
      <c r="L41" s="7"/>
      <c r="M41" s="7"/>
      <c r="N41" s="7"/>
      <c r="O41" s="7"/>
      <c r="P41" s="7"/>
      <c r="S41" s="45"/>
      <c r="T41" s="45"/>
      <c r="U41" s="45"/>
    </row>
    <row r="42" spans="1:27" s="21" customFormat="1" x14ac:dyDescent="0.3">
      <c r="A42" s="5"/>
      <c r="B42" s="5"/>
      <c r="C42" s="5"/>
      <c r="D42" s="5"/>
      <c r="E42" s="36"/>
      <c r="F42" s="7"/>
      <c r="G42" s="13"/>
      <c r="H42" s="7"/>
      <c r="I42" s="7"/>
      <c r="J42" s="7"/>
      <c r="K42" s="39"/>
      <c r="L42" s="7"/>
      <c r="M42" s="7"/>
      <c r="N42" s="7"/>
      <c r="O42" s="7"/>
      <c r="P42" s="7"/>
      <c r="S42" s="45"/>
      <c r="T42" s="45"/>
      <c r="U42" s="45"/>
    </row>
    <row r="43" spans="1:27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S43" s="10"/>
      <c r="T43" s="10"/>
      <c r="U43" s="10"/>
      <c r="Y43" s="9"/>
      <c r="Z43" s="9"/>
      <c r="AA43" s="9"/>
    </row>
    <row r="44" spans="1:27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S44" s="10"/>
      <c r="T44" s="10"/>
      <c r="U44" s="10"/>
      <c r="Y44" s="9"/>
      <c r="Z44" s="9"/>
      <c r="AA44" s="9"/>
    </row>
    <row r="45" spans="1:27" s="4" customFormat="1" x14ac:dyDescent="0.3">
      <c r="A45" s="23">
        <f>SUM(A28:A44)</f>
        <v>12</v>
      </c>
      <c r="B45" s="23"/>
      <c r="C45" s="23"/>
      <c r="D45" s="23">
        <f>SUM(D28:D44)</f>
        <v>110</v>
      </c>
      <c r="E45" s="23"/>
      <c r="F45" s="23"/>
      <c r="G45" s="31">
        <f>(9*M45)/K45</f>
        <v>3.0131594779964348</v>
      </c>
      <c r="H45" s="23"/>
      <c r="I45" s="23"/>
      <c r="J45" s="23"/>
      <c r="K45" s="32">
        <f>SUM(K28:K44)</f>
        <v>1958.9357142857143</v>
      </c>
      <c r="L45" s="23"/>
      <c r="M45" s="32">
        <f>SUM(M28:M44)</f>
        <v>655.84285714285727</v>
      </c>
      <c r="N45" s="23"/>
      <c r="O45" s="23"/>
      <c r="P45" s="23"/>
      <c r="S45" s="33"/>
      <c r="T45" s="33"/>
      <c r="U45" s="33"/>
    </row>
  </sheetData>
  <autoFilter ref="A2:AB2" xr:uid="{5BD99C07-A8E6-457C-85A7-D21426BDD305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3C74-4BB4-4A24-AB54-4610C8CA6802}">
  <sheetPr>
    <tabColor theme="7" tint="-0.249977111117893"/>
  </sheetPr>
  <dimension ref="A1:AD46"/>
  <sheetViews>
    <sheetView workbookViewId="0">
      <selection activeCell="E22" sqref="E22"/>
    </sheetView>
  </sheetViews>
  <sheetFormatPr defaultColWidth="8.88671875" defaultRowHeight="15.6" x14ac:dyDescent="0.3"/>
  <cols>
    <col min="1" max="1" width="11.109375" style="9" bestFit="1" customWidth="1"/>
    <col min="2" max="2" width="10" style="9" bestFit="1" customWidth="1"/>
    <col min="3" max="3" width="11.77734375" style="9" bestFit="1" customWidth="1"/>
    <col min="4" max="4" width="11.21875" style="9" bestFit="1" customWidth="1"/>
    <col min="5" max="5" width="25.109375" style="9" bestFit="1" customWidth="1"/>
    <col min="6" max="6" width="25.109375" style="9" customWidth="1"/>
    <col min="7" max="7" width="10.109375" style="9" bestFit="1" customWidth="1"/>
    <col min="8" max="8" width="15.6640625" style="9" bestFit="1" customWidth="1"/>
    <col min="9" max="9" width="6.88671875" style="9" bestFit="1" customWidth="1"/>
    <col min="10" max="11" width="8" style="9" bestFit="1" customWidth="1"/>
    <col min="12" max="12" width="6.88671875" style="9" bestFit="1" customWidth="1"/>
    <col min="13" max="13" width="8.109375" style="9" bestFit="1" customWidth="1"/>
    <col min="14" max="14" width="7.77734375" style="9" bestFit="1" customWidth="1"/>
    <col min="15" max="15" width="7.88671875" style="9" bestFit="1" customWidth="1"/>
    <col min="16" max="16" width="9.33203125" style="9" bestFit="1" customWidth="1"/>
    <col min="17" max="17" width="7.44140625" style="9" bestFit="1" customWidth="1"/>
    <col min="18" max="18" width="9.5546875" style="9" bestFit="1" customWidth="1"/>
    <col min="19" max="19" width="9.44140625" style="9" bestFit="1" customWidth="1"/>
    <col min="20" max="20" width="8.77734375" style="9" bestFit="1" customWidth="1"/>
    <col min="21" max="21" width="9.21875" style="9" bestFit="1" customWidth="1"/>
    <col min="22" max="22" width="7.6640625" style="9" bestFit="1" customWidth="1"/>
    <col min="23" max="23" width="3.44140625" style="9" bestFit="1" customWidth="1"/>
    <col min="24" max="24" width="6.5546875" style="9" customWidth="1"/>
    <col min="25" max="25" width="8.33203125" style="9" bestFit="1" customWidth="1"/>
    <col min="26" max="28" width="6" style="10" bestFit="1" customWidth="1"/>
    <col min="29" max="29" width="4.33203125" style="9" bestFit="1" customWidth="1"/>
    <col min="30" max="16384" width="8.88671875" style="9"/>
  </cols>
  <sheetData>
    <row r="1" spans="1:30" x14ac:dyDescent="0.3">
      <c r="A1" s="19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43"/>
      <c r="AA1" s="43"/>
      <c r="AB1" s="43"/>
      <c r="AC1" s="27"/>
    </row>
    <row r="2" spans="1:30" x14ac:dyDescent="0.3">
      <c r="A2" s="1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395</v>
      </c>
      <c r="G2" s="2" t="s">
        <v>14</v>
      </c>
      <c r="H2" s="2" t="s">
        <v>363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3" t="s">
        <v>25</v>
      </c>
      <c r="T2" s="3" t="s">
        <v>26</v>
      </c>
      <c r="U2" s="3" t="s">
        <v>27</v>
      </c>
      <c r="V2" s="2" t="s">
        <v>28</v>
      </c>
      <c r="Z2" s="9"/>
      <c r="AA2" s="9"/>
      <c r="AB2" s="9"/>
    </row>
    <row r="3" spans="1:30" s="21" customFormat="1" x14ac:dyDescent="0.3">
      <c r="A3" s="5">
        <v>1</v>
      </c>
      <c r="B3" s="5">
        <v>9</v>
      </c>
      <c r="C3" s="5" t="s">
        <v>46</v>
      </c>
      <c r="D3" s="5">
        <v>19</v>
      </c>
      <c r="E3" s="64" t="s">
        <v>51</v>
      </c>
      <c r="F3" s="64" t="s">
        <v>366</v>
      </c>
      <c r="G3" s="64" t="s">
        <v>33</v>
      </c>
      <c r="H3" s="64">
        <v>5</v>
      </c>
      <c r="I3" s="65">
        <v>135</v>
      </c>
      <c r="J3" s="65">
        <v>538.4</v>
      </c>
      <c r="K3" s="65">
        <v>463.4</v>
      </c>
      <c r="L3" s="65">
        <v>132.4</v>
      </c>
      <c r="M3" s="65">
        <v>34.200000000000003</v>
      </c>
      <c r="N3" s="65">
        <v>255</v>
      </c>
      <c r="O3" s="65">
        <v>75</v>
      </c>
      <c r="P3" s="65">
        <v>1.4</v>
      </c>
      <c r="Q3" s="65">
        <v>4.5999999999999996</v>
      </c>
      <c r="R3" s="65">
        <v>12.2</v>
      </c>
      <c r="S3" s="66">
        <v>0.38380000000000003</v>
      </c>
      <c r="T3" s="66">
        <v>0.55099999999999993</v>
      </c>
      <c r="U3" s="66">
        <f t="shared" ref="U3:U17" si="0">S3+T3</f>
        <v>0.93479999999999996</v>
      </c>
      <c r="V3" s="65">
        <v>3</v>
      </c>
    </row>
    <row r="4" spans="1:30" s="21" customFormat="1" x14ac:dyDescent="0.3">
      <c r="A4" s="5">
        <v>1</v>
      </c>
      <c r="B4" s="49">
        <v>75</v>
      </c>
      <c r="C4" s="49" t="s">
        <v>46</v>
      </c>
      <c r="D4" s="49">
        <v>2</v>
      </c>
      <c r="E4" s="64" t="s">
        <v>207</v>
      </c>
      <c r="F4" s="64" t="s">
        <v>371</v>
      </c>
      <c r="G4" s="64" t="s">
        <v>34</v>
      </c>
      <c r="H4" s="64">
        <v>10</v>
      </c>
      <c r="I4" s="65">
        <v>148.9</v>
      </c>
      <c r="J4" s="65">
        <v>622.4</v>
      </c>
      <c r="K4" s="65">
        <v>591.5</v>
      </c>
      <c r="L4" s="65">
        <v>155.19999999999999</v>
      </c>
      <c r="M4" s="65">
        <v>1.1000000000000001</v>
      </c>
      <c r="N4" s="65">
        <v>190.9</v>
      </c>
      <c r="O4" s="65">
        <v>30.9</v>
      </c>
      <c r="P4" s="65">
        <v>1.3</v>
      </c>
      <c r="Q4" s="65">
        <v>3.2</v>
      </c>
      <c r="R4" s="65">
        <v>8.4</v>
      </c>
      <c r="S4" s="66">
        <v>0.29759999999999998</v>
      </c>
      <c r="T4" s="66">
        <v>0.32040000000000002</v>
      </c>
      <c r="U4" s="66">
        <f t="shared" si="0"/>
        <v>0.61799999999999999</v>
      </c>
      <c r="V4" s="65">
        <v>25.1</v>
      </c>
      <c r="AB4" s="45"/>
      <c r="AC4" s="45"/>
      <c r="AD4" s="45"/>
    </row>
    <row r="5" spans="1:30" s="21" customFormat="1" x14ac:dyDescent="0.3">
      <c r="A5" s="5">
        <v>1</v>
      </c>
      <c r="B5" s="5">
        <v>70</v>
      </c>
      <c r="C5" s="5" t="s">
        <v>46</v>
      </c>
      <c r="D5" s="5">
        <v>3</v>
      </c>
      <c r="E5" s="64" t="s">
        <v>144</v>
      </c>
      <c r="F5" s="64" t="s">
        <v>370</v>
      </c>
      <c r="G5" s="64" t="s">
        <v>33</v>
      </c>
      <c r="H5" s="64">
        <v>9</v>
      </c>
      <c r="I5" s="65">
        <v>145.33333333333334</v>
      </c>
      <c r="J5" s="65">
        <v>619</v>
      </c>
      <c r="K5" s="65">
        <v>570</v>
      </c>
      <c r="L5" s="65">
        <v>172.33333333333334</v>
      </c>
      <c r="M5" s="65">
        <v>5.2222222222222223</v>
      </c>
      <c r="N5" s="65">
        <v>226.44444444444443</v>
      </c>
      <c r="O5" s="65">
        <v>49</v>
      </c>
      <c r="P5" s="65">
        <v>1.5555555555555556</v>
      </c>
      <c r="Q5" s="65">
        <v>2.7777777777777777</v>
      </c>
      <c r="R5" s="65">
        <v>8.5555555555555554</v>
      </c>
      <c r="S5" s="66">
        <v>0.35544444444444445</v>
      </c>
      <c r="T5" s="66">
        <v>0.39611111111111114</v>
      </c>
      <c r="U5" s="66">
        <f t="shared" si="0"/>
        <v>0.75155555555555553</v>
      </c>
      <c r="V5" s="65">
        <v>59.333333333333336</v>
      </c>
    </row>
    <row r="6" spans="1:30" s="21" customFormat="1" x14ac:dyDescent="0.3">
      <c r="A6" s="5">
        <v>1</v>
      </c>
      <c r="B6" s="49">
        <v>120</v>
      </c>
      <c r="C6" s="49" t="s">
        <v>46</v>
      </c>
      <c r="D6" s="49">
        <v>2</v>
      </c>
      <c r="E6" s="64" t="s">
        <v>196</v>
      </c>
      <c r="F6" s="64" t="s">
        <v>376</v>
      </c>
      <c r="G6" s="64" t="s">
        <v>34</v>
      </c>
      <c r="H6" s="64">
        <v>8</v>
      </c>
      <c r="I6" s="65">
        <v>150.125</v>
      </c>
      <c r="J6" s="65">
        <v>625.5</v>
      </c>
      <c r="K6" s="65">
        <v>566.875</v>
      </c>
      <c r="L6" s="65">
        <v>145.875</v>
      </c>
      <c r="M6" s="65">
        <v>0.875</v>
      </c>
      <c r="N6" s="65">
        <v>182.625</v>
      </c>
      <c r="O6" s="65">
        <v>58.625</v>
      </c>
      <c r="P6" s="65">
        <v>1.625</v>
      </c>
      <c r="Q6" s="65">
        <v>2.625</v>
      </c>
      <c r="R6" s="65">
        <v>11.25</v>
      </c>
      <c r="S6" s="66">
        <v>0.32674999999999998</v>
      </c>
      <c r="T6" s="66">
        <v>0.32137500000000002</v>
      </c>
      <c r="U6" s="66">
        <f t="shared" si="0"/>
        <v>0.64812500000000006</v>
      </c>
      <c r="V6" s="65">
        <v>7.125</v>
      </c>
      <c r="AB6" s="45"/>
      <c r="AC6" s="45"/>
      <c r="AD6" s="45"/>
    </row>
    <row r="7" spans="1:30" s="21" customFormat="1" x14ac:dyDescent="0.3">
      <c r="A7" s="5">
        <v>1</v>
      </c>
      <c r="B7" s="5">
        <v>100</v>
      </c>
      <c r="C7" s="5" t="s">
        <v>46</v>
      </c>
      <c r="D7" s="5">
        <v>2</v>
      </c>
      <c r="E7" s="64" t="s">
        <v>93</v>
      </c>
      <c r="F7" s="64" t="s">
        <v>374</v>
      </c>
      <c r="G7" s="64" t="s">
        <v>33</v>
      </c>
      <c r="H7" s="64">
        <v>6</v>
      </c>
      <c r="I7" s="65">
        <v>131.33333333333334</v>
      </c>
      <c r="J7" s="65">
        <v>506.5</v>
      </c>
      <c r="K7" s="65">
        <v>469</v>
      </c>
      <c r="L7" s="65">
        <v>115</v>
      </c>
      <c r="M7" s="65">
        <v>34</v>
      </c>
      <c r="N7" s="65">
        <v>240.16666666666666</v>
      </c>
      <c r="O7" s="65">
        <v>37.5</v>
      </c>
      <c r="P7" s="65">
        <v>5</v>
      </c>
      <c r="Q7" s="65">
        <v>4.5</v>
      </c>
      <c r="R7" s="65">
        <v>8.1666666666666661</v>
      </c>
      <c r="S7" s="66">
        <v>0.3046666666666667</v>
      </c>
      <c r="T7" s="66">
        <v>0.51016666666666666</v>
      </c>
      <c r="U7" s="66">
        <f t="shared" si="0"/>
        <v>0.8148333333333333</v>
      </c>
      <c r="V7" s="65">
        <v>7</v>
      </c>
    </row>
    <row r="8" spans="1:30" s="21" customFormat="1" x14ac:dyDescent="0.3">
      <c r="A8" s="5">
        <v>1</v>
      </c>
      <c r="B8" s="49">
        <v>85</v>
      </c>
      <c r="C8" s="49" t="s">
        <v>46</v>
      </c>
      <c r="D8" s="49">
        <v>2</v>
      </c>
      <c r="E8" s="64" t="s">
        <v>137</v>
      </c>
      <c r="F8" s="64" t="s">
        <v>373</v>
      </c>
      <c r="G8" s="64" t="s">
        <v>33</v>
      </c>
      <c r="H8" s="64">
        <v>5</v>
      </c>
      <c r="I8" s="65">
        <v>145.6</v>
      </c>
      <c r="J8" s="65">
        <v>650</v>
      </c>
      <c r="K8" s="65">
        <v>602.4</v>
      </c>
      <c r="L8" s="65">
        <v>180.8</v>
      </c>
      <c r="M8" s="65">
        <v>9.8000000000000007</v>
      </c>
      <c r="N8" s="65">
        <v>248.59999999999997</v>
      </c>
      <c r="O8" s="65">
        <v>47.6</v>
      </c>
      <c r="P8" s="65">
        <v>2.4</v>
      </c>
      <c r="Q8" s="65">
        <v>2.8</v>
      </c>
      <c r="R8" s="65">
        <v>10.6</v>
      </c>
      <c r="S8" s="66">
        <v>0.35139999999999999</v>
      </c>
      <c r="T8" s="66">
        <v>0.41039999999999993</v>
      </c>
      <c r="U8" s="66">
        <f t="shared" si="0"/>
        <v>0.76179999999999992</v>
      </c>
      <c r="V8" s="65">
        <v>54.2</v>
      </c>
    </row>
    <row r="9" spans="1:30" s="21" customFormat="1" x14ac:dyDescent="0.3">
      <c r="A9" s="5">
        <v>1</v>
      </c>
      <c r="B9" s="49">
        <v>130</v>
      </c>
      <c r="C9" s="49" t="s">
        <v>46</v>
      </c>
      <c r="D9" s="49">
        <v>1</v>
      </c>
      <c r="E9" s="64" t="s">
        <v>92</v>
      </c>
      <c r="F9" s="64" t="s">
        <v>379</v>
      </c>
      <c r="G9" s="64" t="s">
        <v>29</v>
      </c>
      <c r="H9" s="64">
        <v>8</v>
      </c>
      <c r="I9" s="65">
        <v>148.25</v>
      </c>
      <c r="J9" s="65">
        <v>600</v>
      </c>
      <c r="K9" s="65">
        <v>513.75</v>
      </c>
      <c r="L9" s="65">
        <v>134</v>
      </c>
      <c r="M9" s="65">
        <v>23.25</v>
      </c>
      <c r="N9" s="65">
        <v>229</v>
      </c>
      <c r="O9" s="65">
        <v>86.25</v>
      </c>
      <c r="P9" s="65">
        <v>4.125</v>
      </c>
      <c r="Q9" s="65">
        <v>5.125</v>
      </c>
      <c r="R9" s="65">
        <v>9.625</v>
      </c>
      <c r="S9" s="66">
        <v>0.36799999999999999</v>
      </c>
      <c r="T9" s="66">
        <v>0.44699999999999995</v>
      </c>
      <c r="U9" s="66">
        <f t="shared" si="0"/>
        <v>0.81499999999999995</v>
      </c>
      <c r="V9" s="65">
        <v>2.25</v>
      </c>
    </row>
    <row r="10" spans="1:30" s="21" customFormat="1" x14ac:dyDescent="0.3">
      <c r="A10" s="5">
        <v>1</v>
      </c>
      <c r="B10" s="5">
        <v>129</v>
      </c>
      <c r="C10" s="5" t="s">
        <v>46</v>
      </c>
      <c r="D10" s="5">
        <v>1</v>
      </c>
      <c r="E10" s="64" t="s">
        <v>77</v>
      </c>
      <c r="F10" s="64" t="s">
        <v>378</v>
      </c>
      <c r="G10" s="64" t="s">
        <v>78</v>
      </c>
      <c r="H10" s="64">
        <v>6</v>
      </c>
      <c r="I10" s="65">
        <v>140.33333333333334</v>
      </c>
      <c r="J10" s="65">
        <v>586</v>
      </c>
      <c r="K10" s="65">
        <v>533.83333333333337</v>
      </c>
      <c r="L10" s="65">
        <v>160.5</v>
      </c>
      <c r="M10" s="65">
        <v>12.5</v>
      </c>
      <c r="N10" s="65">
        <v>248.5</v>
      </c>
      <c r="O10" s="65">
        <v>52.166666666666664</v>
      </c>
      <c r="P10" s="65">
        <v>6.666666666666667</v>
      </c>
      <c r="Q10" s="65">
        <v>7.5</v>
      </c>
      <c r="R10" s="65">
        <v>12.666666666666666</v>
      </c>
      <c r="S10" s="66">
        <v>0.36566666666666664</v>
      </c>
      <c r="T10" s="66">
        <v>0.46466666666666673</v>
      </c>
      <c r="U10" s="66">
        <f t="shared" si="0"/>
        <v>0.83033333333333337</v>
      </c>
      <c r="V10" s="65">
        <v>14</v>
      </c>
    </row>
    <row r="11" spans="1:30" s="21" customFormat="1" x14ac:dyDescent="0.3">
      <c r="A11" s="5">
        <v>1</v>
      </c>
      <c r="B11" s="5">
        <v>33</v>
      </c>
      <c r="C11" s="5" t="s">
        <v>46</v>
      </c>
      <c r="D11" s="5">
        <v>31</v>
      </c>
      <c r="E11" s="64" t="s">
        <v>63</v>
      </c>
      <c r="F11" s="64" t="s">
        <v>368</v>
      </c>
      <c r="G11" s="64" t="s">
        <v>30</v>
      </c>
      <c r="H11" s="64">
        <v>10</v>
      </c>
      <c r="I11" s="65">
        <v>145.80000000000001</v>
      </c>
      <c r="J11" s="65">
        <v>621</v>
      </c>
      <c r="K11" s="65">
        <v>513.9</v>
      </c>
      <c r="L11" s="65">
        <v>145.1</v>
      </c>
      <c r="M11" s="65">
        <v>17.3</v>
      </c>
      <c r="N11" s="65">
        <v>233.89999999999998</v>
      </c>
      <c r="O11" s="65">
        <v>107.1</v>
      </c>
      <c r="P11" s="65">
        <v>2.4</v>
      </c>
      <c r="Q11" s="65">
        <v>6.1</v>
      </c>
      <c r="R11" s="65">
        <v>6.3</v>
      </c>
      <c r="S11" s="66">
        <v>0.4037</v>
      </c>
      <c r="T11" s="66">
        <v>0.45479999999999998</v>
      </c>
      <c r="U11" s="66">
        <f t="shared" si="0"/>
        <v>0.85850000000000004</v>
      </c>
      <c r="V11" s="65">
        <v>48.8</v>
      </c>
    </row>
    <row r="12" spans="1:30" s="21" customFormat="1" x14ac:dyDescent="0.3">
      <c r="A12" s="5">
        <v>1</v>
      </c>
      <c r="B12" s="5">
        <v>84</v>
      </c>
      <c r="C12" s="5" t="s">
        <v>46</v>
      </c>
      <c r="D12" s="5">
        <v>6</v>
      </c>
      <c r="E12" s="64" t="s">
        <v>95</v>
      </c>
      <c r="F12" s="64" t="s">
        <v>372</v>
      </c>
      <c r="G12" s="64" t="s">
        <v>33</v>
      </c>
      <c r="H12" s="64">
        <v>10</v>
      </c>
      <c r="I12" s="65">
        <v>150</v>
      </c>
      <c r="J12" s="65">
        <v>622.69999999999993</v>
      </c>
      <c r="K12" s="65">
        <v>548.29999999999995</v>
      </c>
      <c r="L12" s="65">
        <v>154.80000000000001</v>
      </c>
      <c r="M12" s="65">
        <v>19.8</v>
      </c>
      <c r="N12" s="65">
        <v>245.50000000000006</v>
      </c>
      <c r="O12" s="65">
        <v>74.400000000000006</v>
      </c>
      <c r="P12" s="65">
        <v>2.1</v>
      </c>
      <c r="Q12" s="65">
        <v>6.3</v>
      </c>
      <c r="R12" s="65">
        <v>9.6999999999999993</v>
      </c>
      <c r="S12" s="66">
        <v>0.36680000000000001</v>
      </c>
      <c r="T12" s="66">
        <v>0.44699999999999995</v>
      </c>
      <c r="U12" s="66">
        <f t="shared" si="0"/>
        <v>0.81379999999999997</v>
      </c>
      <c r="V12" s="65">
        <v>11.4</v>
      </c>
    </row>
    <row r="13" spans="1:30" s="21" customFormat="1" x14ac:dyDescent="0.3">
      <c r="A13" s="5">
        <v>1</v>
      </c>
      <c r="B13" s="5">
        <v>105</v>
      </c>
      <c r="C13" s="5" t="s">
        <v>46</v>
      </c>
      <c r="D13" s="5">
        <v>1</v>
      </c>
      <c r="E13" s="64" t="s">
        <v>177</v>
      </c>
      <c r="F13" s="64" t="s">
        <v>375</v>
      </c>
      <c r="G13" s="64" t="s">
        <v>33</v>
      </c>
      <c r="H13" s="64">
        <v>6</v>
      </c>
      <c r="I13" s="65">
        <v>144.16666666666666</v>
      </c>
      <c r="J13" s="65">
        <v>583</v>
      </c>
      <c r="K13" s="65">
        <v>504.5</v>
      </c>
      <c r="L13" s="65">
        <v>134.33333333333334</v>
      </c>
      <c r="M13" s="65">
        <v>2.8333333333333335</v>
      </c>
      <c r="N13" s="65">
        <v>166.83333333333334</v>
      </c>
      <c r="O13" s="65">
        <v>78.5</v>
      </c>
      <c r="P13" s="65">
        <v>3.1666666666666665</v>
      </c>
      <c r="Q13" s="65">
        <v>2.1666666666666665</v>
      </c>
      <c r="R13" s="65">
        <v>7</v>
      </c>
      <c r="S13" s="66">
        <v>0.36749999999999999</v>
      </c>
      <c r="T13" s="66">
        <v>0.32716666666666666</v>
      </c>
      <c r="U13" s="66">
        <f t="shared" si="0"/>
        <v>0.69466666666666665</v>
      </c>
      <c r="V13" s="65">
        <v>50</v>
      </c>
    </row>
    <row r="14" spans="1:30" s="21" customFormat="1" x14ac:dyDescent="0.3">
      <c r="A14" s="5">
        <v>1</v>
      </c>
      <c r="B14" s="5">
        <v>126</v>
      </c>
      <c r="C14" s="5" t="s">
        <v>46</v>
      </c>
      <c r="D14" s="5">
        <v>1</v>
      </c>
      <c r="E14" s="64" t="s">
        <v>158</v>
      </c>
      <c r="F14" s="64" t="s">
        <v>377</v>
      </c>
      <c r="G14" s="64" t="s">
        <v>32</v>
      </c>
      <c r="H14" s="64">
        <v>8</v>
      </c>
      <c r="I14" s="65">
        <v>137.625</v>
      </c>
      <c r="J14" s="65">
        <v>544.75</v>
      </c>
      <c r="K14" s="65">
        <v>520.625</v>
      </c>
      <c r="L14" s="65">
        <v>156</v>
      </c>
      <c r="M14" s="65">
        <v>7.125</v>
      </c>
      <c r="N14" s="65">
        <v>210.25</v>
      </c>
      <c r="O14" s="65">
        <v>24.125</v>
      </c>
      <c r="P14" s="65">
        <v>2.25</v>
      </c>
      <c r="Q14" s="65">
        <v>4.875</v>
      </c>
      <c r="R14" s="65">
        <v>15</v>
      </c>
      <c r="S14" s="66">
        <v>0.33200000000000002</v>
      </c>
      <c r="T14" s="66">
        <v>0.40487500000000004</v>
      </c>
      <c r="U14" s="66">
        <f t="shared" si="0"/>
        <v>0.73687500000000006</v>
      </c>
      <c r="V14" s="65">
        <v>2.75</v>
      </c>
    </row>
    <row r="15" spans="1:30" s="21" customFormat="1" x14ac:dyDescent="0.3">
      <c r="A15" s="5">
        <v>1</v>
      </c>
      <c r="B15" s="5">
        <v>3</v>
      </c>
      <c r="C15" s="5" t="s">
        <v>46</v>
      </c>
      <c r="D15" s="5">
        <v>33</v>
      </c>
      <c r="E15" s="64" t="s">
        <v>60</v>
      </c>
      <c r="F15" s="64" t="s">
        <v>365</v>
      </c>
      <c r="G15" s="64" t="s">
        <v>31</v>
      </c>
      <c r="H15" s="64">
        <v>7</v>
      </c>
      <c r="I15" s="65">
        <v>153</v>
      </c>
      <c r="J15" s="65">
        <v>623.28571428571422</v>
      </c>
      <c r="K15" s="65">
        <v>525.57142857142856</v>
      </c>
      <c r="L15" s="65">
        <v>134.28571428571428</v>
      </c>
      <c r="M15" s="65">
        <v>33.428571428571431</v>
      </c>
      <c r="N15" s="65">
        <v>269.57142857142856</v>
      </c>
      <c r="O15" s="65">
        <v>97.714285714285708</v>
      </c>
      <c r="P15" s="65">
        <v>6.2857142857142856</v>
      </c>
      <c r="Q15" s="65">
        <v>6.1428571428571432</v>
      </c>
      <c r="R15" s="65">
        <v>7.5714285714285712</v>
      </c>
      <c r="S15" s="66">
        <v>0.37214285714285722</v>
      </c>
      <c r="T15" s="66">
        <v>0.50557142857142856</v>
      </c>
      <c r="U15" s="66">
        <f t="shared" si="0"/>
        <v>0.87771428571428578</v>
      </c>
      <c r="V15" s="65">
        <v>16.714285714285715</v>
      </c>
    </row>
    <row r="16" spans="1:30" s="21" customFormat="1" x14ac:dyDescent="0.3">
      <c r="A16" s="5">
        <v>1</v>
      </c>
      <c r="B16" s="5">
        <v>44</v>
      </c>
      <c r="C16" s="5" t="s">
        <v>46</v>
      </c>
      <c r="D16" s="5">
        <v>15</v>
      </c>
      <c r="E16" s="64" t="s">
        <v>75</v>
      </c>
      <c r="F16" s="64" t="s">
        <v>369</v>
      </c>
      <c r="G16" s="64" t="s">
        <v>32</v>
      </c>
      <c r="H16" s="64">
        <v>9</v>
      </c>
      <c r="I16" s="65">
        <v>147.77777777777777</v>
      </c>
      <c r="J16" s="65">
        <v>606.11111111111109</v>
      </c>
      <c r="K16" s="65">
        <v>547.66666666666663</v>
      </c>
      <c r="L16" s="65">
        <v>164.55555555555554</v>
      </c>
      <c r="M16" s="65">
        <v>16.444444444444443</v>
      </c>
      <c r="N16" s="65">
        <v>253.33333333333331</v>
      </c>
      <c r="O16" s="65">
        <v>58.444444444444443</v>
      </c>
      <c r="P16" s="65">
        <v>2.5555555555555554</v>
      </c>
      <c r="Q16" s="65">
        <v>6.5555555555555554</v>
      </c>
      <c r="R16" s="65">
        <v>18.555555555555557</v>
      </c>
      <c r="S16" s="66">
        <v>0.3667777777777777</v>
      </c>
      <c r="T16" s="66">
        <v>0.4642222222222222</v>
      </c>
      <c r="U16" s="66">
        <f t="shared" si="0"/>
        <v>0.83099999999999996</v>
      </c>
      <c r="V16" s="65">
        <v>0.88888888888888884</v>
      </c>
    </row>
    <row r="17" spans="1:28" s="21" customFormat="1" x14ac:dyDescent="0.3">
      <c r="A17" s="5">
        <v>1</v>
      </c>
      <c r="B17" s="5">
        <v>14</v>
      </c>
      <c r="C17" s="5" t="s">
        <v>46</v>
      </c>
      <c r="D17" s="5">
        <v>15</v>
      </c>
      <c r="E17" s="64" t="s">
        <v>52</v>
      </c>
      <c r="F17" s="64" t="s">
        <v>367</v>
      </c>
      <c r="G17" s="64" t="s">
        <v>29</v>
      </c>
      <c r="H17" s="64">
        <v>9</v>
      </c>
      <c r="I17" s="65">
        <v>132.44444444444446</v>
      </c>
      <c r="J17" s="65">
        <v>530.77777777777771</v>
      </c>
      <c r="K17" s="65">
        <v>468.11111111111109</v>
      </c>
      <c r="L17" s="65">
        <v>134.44444444444446</v>
      </c>
      <c r="M17" s="65">
        <v>31.444444444444443</v>
      </c>
      <c r="N17" s="65">
        <v>259.77777777777783</v>
      </c>
      <c r="O17" s="65">
        <v>62.666666666666664</v>
      </c>
      <c r="P17" s="65">
        <v>4.5555555555555554</v>
      </c>
      <c r="Q17" s="65">
        <v>4.7777777777777777</v>
      </c>
      <c r="R17" s="65">
        <v>8.2222222222222214</v>
      </c>
      <c r="S17" s="66">
        <v>0.37188888888888888</v>
      </c>
      <c r="T17" s="66">
        <v>0.55255555555555569</v>
      </c>
      <c r="U17" s="66">
        <f t="shared" si="0"/>
        <v>0.92444444444444462</v>
      </c>
      <c r="V17" s="65">
        <v>0.66666666666666663</v>
      </c>
    </row>
    <row r="18" spans="1:28" s="21" customFormat="1" x14ac:dyDescent="0.3">
      <c r="A18" s="5"/>
      <c r="B18" s="5"/>
      <c r="C18" s="5"/>
      <c r="D18" s="5"/>
      <c r="E18" s="57"/>
      <c r="F18" s="57"/>
      <c r="G18" s="7"/>
      <c r="H18" s="7"/>
      <c r="I18" s="7"/>
      <c r="J18" s="34"/>
      <c r="K18" s="7"/>
      <c r="L18" s="7"/>
      <c r="M18" s="7"/>
      <c r="N18" s="7"/>
      <c r="O18" s="7"/>
      <c r="P18" s="7"/>
      <c r="Q18" s="7"/>
      <c r="R18" s="7"/>
      <c r="S18" s="8"/>
      <c r="T18" s="8"/>
      <c r="U18" s="8"/>
      <c r="V18" s="7"/>
    </row>
    <row r="19" spans="1:28" s="21" customFormat="1" x14ac:dyDescent="0.3">
      <c r="A19" s="5"/>
      <c r="B19" s="5"/>
      <c r="C19" s="5"/>
      <c r="D19" s="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8"/>
      <c r="U19" s="8"/>
      <c r="V19" s="7"/>
    </row>
    <row r="20" spans="1:28" s="21" customFormat="1" x14ac:dyDescent="0.3">
      <c r="A20" s="5"/>
      <c r="B20" s="5"/>
      <c r="C20" s="5"/>
      <c r="D20" s="5"/>
      <c r="E20" s="47"/>
      <c r="F20" s="4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8"/>
      <c r="U20" s="8"/>
      <c r="V20" s="7"/>
    </row>
    <row r="21" spans="1:28" s="21" customFormat="1" x14ac:dyDescent="0.3">
      <c r="A21" s="5"/>
      <c r="B21" s="5"/>
      <c r="C21" s="5"/>
      <c r="D21" s="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8"/>
      <c r="V21" s="7"/>
    </row>
    <row r="22" spans="1:28" s="21" customFormat="1" x14ac:dyDescent="0.3">
      <c r="A22" s="5"/>
      <c r="B22" s="5"/>
      <c r="C22" s="5"/>
      <c r="D22" s="5"/>
      <c r="E22" s="36"/>
      <c r="F22" s="36"/>
      <c r="G22" s="3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7"/>
      <c r="U22" s="37"/>
      <c r="V22" s="34"/>
    </row>
    <row r="23" spans="1:28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46"/>
      <c r="T23" s="46"/>
      <c r="U23" s="46"/>
      <c r="V23" s="5"/>
      <c r="Z23" s="9"/>
      <c r="AA23" s="9"/>
      <c r="AB23" s="9"/>
    </row>
    <row r="24" spans="1:28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46"/>
      <c r="T24" s="46"/>
      <c r="U24" s="46"/>
      <c r="V24" s="5"/>
      <c r="Z24" s="9"/>
      <c r="AA24" s="9"/>
      <c r="AB24" s="9"/>
    </row>
    <row r="25" spans="1:28" s="4" customFormat="1" x14ac:dyDescent="0.3">
      <c r="A25" s="23">
        <f>SUM(A3:A24)</f>
        <v>15</v>
      </c>
      <c r="B25" s="23"/>
      <c r="C25" s="23"/>
      <c r="D25" s="23">
        <f>SUM(D3:D24)</f>
        <v>134</v>
      </c>
      <c r="E25" s="23"/>
      <c r="F25" s="23"/>
      <c r="G25" s="23"/>
      <c r="H25" s="23"/>
      <c r="I25" s="23"/>
      <c r="J25" s="32">
        <f>SUM(J3:J24)</f>
        <v>8879.4246031746025</v>
      </c>
      <c r="K25" s="32">
        <f>SUM(K3:K24)</f>
        <v>7939.4325396825398</v>
      </c>
      <c r="L25" s="32">
        <f>SUM(L3:L24)</f>
        <v>2219.6273809523805</v>
      </c>
      <c r="M25" s="32"/>
      <c r="N25" s="32">
        <f>SUM(N3:N24)</f>
        <v>3460.4019841269842</v>
      </c>
      <c r="O25" s="23">
        <f>SUM(O3:O24)</f>
        <v>939.99206349206338</v>
      </c>
      <c r="P25" s="23">
        <f>SUM(P3:P24)</f>
        <v>47.385714285714293</v>
      </c>
      <c r="Q25" s="23">
        <f>SUM(Q3:Q24)</f>
        <v>70.04563492063491</v>
      </c>
      <c r="R25" s="23"/>
      <c r="S25" s="28">
        <f>(L25+O25+P25)/(K25+O25+P25+Q25)</f>
        <v>0.35645843122357068</v>
      </c>
      <c r="T25" s="28">
        <f>N25/K25</f>
        <v>0.43585003926053251</v>
      </c>
      <c r="U25" s="28">
        <f>S25+T25</f>
        <v>0.79230847048410324</v>
      </c>
      <c r="V25" s="32">
        <f>SUM(V3:V24)</f>
        <v>303.22817460317469</v>
      </c>
    </row>
    <row r="26" spans="1:28" x14ac:dyDescent="0.3">
      <c r="S26" s="10"/>
      <c r="T26" s="10"/>
      <c r="U26" s="10"/>
      <c r="Z26" s="9"/>
      <c r="AA26" s="9"/>
      <c r="AB26" s="9"/>
    </row>
    <row r="27" spans="1:28" x14ac:dyDescent="0.3">
      <c r="A27" s="40" t="s">
        <v>36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8" s="30" customFormat="1" x14ac:dyDescent="0.3">
      <c r="A28" s="29" t="s">
        <v>9</v>
      </c>
      <c r="B28" s="29" t="s">
        <v>10</v>
      </c>
      <c r="C28" s="29" t="s">
        <v>11</v>
      </c>
      <c r="D28" s="29" t="s">
        <v>12</v>
      </c>
      <c r="E28" s="2" t="s">
        <v>13</v>
      </c>
      <c r="F28" s="2" t="s">
        <v>395</v>
      </c>
      <c r="G28" s="2" t="s">
        <v>358</v>
      </c>
      <c r="H28" s="11" t="s">
        <v>38</v>
      </c>
      <c r="I28" s="2" t="s">
        <v>39</v>
      </c>
      <c r="J28" s="2" t="s">
        <v>15</v>
      </c>
      <c r="K28" s="2" t="s">
        <v>40</v>
      </c>
      <c r="L28" s="12" t="s">
        <v>41</v>
      </c>
      <c r="M28" s="2" t="s">
        <v>18</v>
      </c>
      <c r="N28" s="2" t="s">
        <v>42</v>
      </c>
      <c r="O28" s="2" t="s">
        <v>19</v>
      </c>
      <c r="P28" s="2" t="s">
        <v>43</v>
      </c>
      <c r="Q28" s="2" t="s">
        <v>21</v>
      </c>
      <c r="T28" s="44"/>
      <c r="U28" s="44"/>
      <c r="V28" s="44"/>
    </row>
    <row r="29" spans="1:28" s="21" customFormat="1" x14ac:dyDescent="0.3">
      <c r="A29" s="5">
        <v>1</v>
      </c>
      <c r="B29" s="5">
        <v>128</v>
      </c>
      <c r="C29" s="5" t="s">
        <v>46</v>
      </c>
      <c r="D29" s="5">
        <v>1</v>
      </c>
      <c r="E29" s="64" t="s">
        <v>281</v>
      </c>
      <c r="F29" s="64" t="s">
        <v>390</v>
      </c>
      <c r="G29" s="64">
        <v>5</v>
      </c>
      <c r="H29" s="71">
        <v>3.8299999999999996</v>
      </c>
      <c r="I29" s="65">
        <v>1</v>
      </c>
      <c r="J29" s="65">
        <v>36.200000000000003</v>
      </c>
      <c r="K29" s="65">
        <v>28.4</v>
      </c>
      <c r="L29" s="65">
        <v>202.26600000000002</v>
      </c>
      <c r="M29" s="65">
        <v>185.2</v>
      </c>
      <c r="N29" s="65">
        <v>87.8</v>
      </c>
      <c r="O29" s="65">
        <v>14.6</v>
      </c>
      <c r="P29" s="65">
        <v>126.8</v>
      </c>
      <c r="Q29" s="65">
        <v>88.6</v>
      </c>
      <c r="T29" s="45"/>
      <c r="U29" s="45"/>
      <c r="V29" s="45"/>
    </row>
    <row r="30" spans="1:28" s="21" customFormat="1" x14ac:dyDescent="0.3">
      <c r="A30" s="5">
        <v>1</v>
      </c>
      <c r="B30" s="49">
        <v>141</v>
      </c>
      <c r="C30" s="49" t="s">
        <v>46</v>
      </c>
      <c r="D30" s="49">
        <v>0</v>
      </c>
      <c r="E30" s="64" t="s">
        <v>346</v>
      </c>
      <c r="F30" s="64" t="s">
        <v>393</v>
      </c>
      <c r="G30" s="64">
        <v>9</v>
      </c>
      <c r="H30" s="71">
        <v>3.4955555555555557</v>
      </c>
      <c r="I30" s="65">
        <v>6.4444444444444446</v>
      </c>
      <c r="J30" s="65">
        <v>50.666666666666664</v>
      </c>
      <c r="K30" s="65">
        <v>0.1111111111111111</v>
      </c>
      <c r="L30" s="65">
        <v>82.443333333333328</v>
      </c>
      <c r="M30" s="65">
        <v>81.777777777777771</v>
      </c>
      <c r="N30" s="65">
        <v>31.444444444444443</v>
      </c>
      <c r="O30" s="65">
        <v>7.1111111111111107</v>
      </c>
      <c r="P30" s="65">
        <v>38.222222222222221</v>
      </c>
      <c r="Q30" s="65">
        <v>26.222222222222221</v>
      </c>
      <c r="T30" s="45"/>
      <c r="U30" s="45"/>
      <c r="V30" s="45"/>
    </row>
    <row r="31" spans="1:28" s="21" customFormat="1" x14ac:dyDescent="0.3">
      <c r="A31" s="5">
        <v>1</v>
      </c>
      <c r="B31" s="49">
        <v>40</v>
      </c>
      <c r="C31" s="49" t="s">
        <v>46</v>
      </c>
      <c r="D31" s="49">
        <v>4</v>
      </c>
      <c r="E31" s="64" t="s">
        <v>272</v>
      </c>
      <c r="F31" s="64" t="s">
        <v>386</v>
      </c>
      <c r="G31" s="64">
        <v>7</v>
      </c>
      <c r="H31" s="71">
        <v>3.2242857142857142</v>
      </c>
      <c r="I31" s="65">
        <v>15.714285714285714</v>
      </c>
      <c r="J31" s="65">
        <v>61.142857142857146</v>
      </c>
      <c r="K31" s="65">
        <v>1.1428571428571428</v>
      </c>
      <c r="L31" s="65">
        <v>108.23857142857142</v>
      </c>
      <c r="M31" s="65">
        <v>101</v>
      </c>
      <c r="N31" s="65">
        <v>39.571428571428569</v>
      </c>
      <c r="O31" s="65">
        <v>9</v>
      </c>
      <c r="P31" s="65">
        <v>68.714285714285708</v>
      </c>
      <c r="Q31" s="65">
        <v>31.571428571428573</v>
      </c>
      <c r="T31" s="45"/>
      <c r="U31" s="45"/>
      <c r="V31" s="45"/>
    </row>
    <row r="32" spans="1:28" s="21" customFormat="1" x14ac:dyDescent="0.3">
      <c r="A32" s="5">
        <v>1</v>
      </c>
      <c r="B32" s="5">
        <v>115</v>
      </c>
      <c r="C32" s="5" t="s">
        <v>46</v>
      </c>
      <c r="D32" s="5">
        <v>2</v>
      </c>
      <c r="E32" s="64" t="s">
        <v>242</v>
      </c>
      <c r="F32" s="64" t="s">
        <v>389</v>
      </c>
      <c r="G32" s="64">
        <v>8</v>
      </c>
      <c r="H32" s="71">
        <v>3.0962499999999999</v>
      </c>
      <c r="I32" s="65">
        <v>17.5</v>
      </c>
      <c r="J32" s="65">
        <v>58.75</v>
      </c>
      <c r="K32" s="65">
        <v>0.375</v>
      </c>
      <c r="L32" s="65">
        <v>87.960000000000008</v>
      </c>
      <c r="M32" s="65">
        <v>81</v>
      </c>
      <c r="N32" s="65">
        <v>29.875</v>
      </c>
      <c r="O32" s="65">
        <v>5</v>
      </c>
      <c r="P32" s="65">
        <v>52</v>
      </c>
      <c r="Q32" s="65">
        <v>33.75</v>
      </c>
      <c r="T32" s="45"/>
      <c r="U32" s="45"/>
      <c r="V32" s="45"/>
    </row>
    <row r="33" spans="1:28" s="21" customFormat="1" x14ac:dyDescent="0.3">
      <c r="A33" s="5">
        <v>1</v>
      </c>
      <c r="B33" s="49">
        <v>25</v>
      </c>
      <c r="C33" s="49" t="s">
        <v>46</v>
      </c>
      <c r="D33" s="49">
        <v>4</v>
      </c>
      <c r="E33" s="64" t="s">
        <v>323</v>
      </c>
      <c r="F33" s="64" t="s">
        <v>383</v>
      </c>
      <c r="G33" s="64">
        <v>6</v>
      </c>
      <c r="H33" s="71">
        <v>3.4199999999999995</v>
      </c>
      <c r="I33" s="65">
        <v>0.33333333333333331</v>
      </c>
      <c r="J33" s="65">
        <v>38.833333333333336</v>
      </c>
      <c r="K33" s="65">
        <v>35</v>
      </c>
      <c r="L33" s="65">
        <v>245.33166666666662</v>
      </c>
      <c r="M33" s="65">
        <v>237.66666666666666</v>
      </c>
      <c r="N33" s="65">
        <v>88.666666666666671</v>
      </c>
      <c r="O33" s="65">
        <v>13.833333333333334</v>
      </c>
      <c r="P33" s="65">
        <v>91.166666666666671</v>
      </c>
      <c r="Q33" s="65">
        <v>58</v>
      </c>
      <c r="T33" s="45"/>
      <c r="U33" s="45"/>
      <c r="V33" s="45"/>
    </row>
    <row r="34" spans="1:28" s="21" customFormat="1" x14ac:dyDescent="0.3">
      <c r="A34" s="5">
        <v>1</v>
      </c>
      <c r="B34" s="5">
        <v>146</v>
      </c>
      <c r="C34" s="5" t="s">
        <v>46</v>
      </c>
      <c r="D34" s="5">
        <v>0</v>
      </c>
      <c r="E34" s="64" t="s">
        <v>240</v>
      </c>
      <c r="F34" s="64" t="s">
        <v>394</v>
      </c>
      <c r="G34" s="64">
        <v>10</v>
      </c>
      <c r="H34" s="71">
        <v>3.2659999999999996</v>
      </c>
      <c r="I34" s="65">
        <v>9.9</v>
      </c>
      <c r="J34" s="65">
        <v>54.4</v>
      </c>
      <c r="K34" s="65">
        <v>0.6</v>
      </c>
      <c r="L34" s="65">
        <v>73.632999999999996</v>
      </c>
      <c r="M34" s="65">
        <v>68.900000000000006</v>
      </c>
      <c r="N34" s="65">
        <v>26.2</v>
      </c>
      <c r="O34" s="65">
        <v>4.5</v>
      </c>
      <c r="P34" s="65">
        <v>39.9</v>
      </c>
      <c r="Q34" s="65">
        <v>32.9</v>
      </c>
      <c r="T34" s="45"/>
      <c r="U34" s="45"/>
      <c r="V34" s="45"/>
    </row>
    <row r="35" spans="1:28" s="21" customFormat="1" x14ac:dyDescent="0.3">
      <c r="A35" s="5">
        <v>1</v>
      </c>
      <c r="B35" s="5">
        <v>30</v>
      </c>
      <c r="C35" s="5" t="s">
        <v>46</v>
      </c>
      <c r="D35" s="5">
        <v>2</v>
      </c>
      <c r="E35" s="64" t="s">
        <v>245</v>
      </c>
      <c r="F35" s="64" t="s">
        <v>384</v>
      </c>
      <c r="G35" s="64">
        <v>10</v>
      </c>
      <c r="H35" s="71">
        <v>3.569</v>
      </c>
      <c r="I35" s="65">
        <v>12.2</v>
      </c>
      <c r="J35" s="65">
        <v>54.4</v>
      </c>
      <c r="K35" s="65">
        <v>0.5</v>
      </c>
      <c r="L35" s="65">
        <v>82.332999999999998</v>
      </c>
      <c r="M35" s="65">
        <v>70.3</v>
      </c>
      <c r="N35" s="65">
        <v>31.9</v>
      </c>
      <c r="O35" s="65">
        <v>7.2</v>
      </c>
      <c r="P35" s="65">
        <v>67.5</v>
      </c>
      <c r="Q35" s="65">
        <v>39.299999999999997</v>
      </c>
      <c r="T35" s="45"/>
      <c r="U35" s="45"/>
      <c r="V35" s="45"/>
    </row>
    <row r="36" spans="1:28" s="21" customFormat="1" x14ac:dyDescent="0.3">
      <c r="A36" s="5">
        <v>1</v>
      </c>
      <c r="B36" s="49">
        <v>50</v>
      </c>
      <c r="C36" s="49" t="s">
        <v>46</v>
      </c>
      <c r="D36" s="49">
        <v>2</v>
      </c>
      <c r="E36" s="64" t="s">
        <v>352</v>
      </c>
      <c r="F36" s="64" t="s">
        <v>387</v>
      </c>
      <c r="G36" s="64">
        <v>10</v>
      </c>
      <c r="H36" s="71">
        <v>3.1180000000000003</v>
      </c>
      <c r="I36" s="65">
        <v>13.2</v>
      </c>
      <c r="J36" s="65">
        <v>54.2</v>
      </c>
      <c r="K36" s="65">
        <v>0.9</v>
      </c>
      <c r="L36" s="65">
        <v>96.734999999999999</v>
      </c>
      <c r="M36" s="65">
        <v>81.5</v>
      </c>
      <c r="N36" s="65">
        <v>33</v>
      </c>
      <c r="O36" s="65">
        <v>6.7</v>
      </c>
      <c r="P36" s="65">
        <v>72.599999999999994</v>
      </c>
      <c r="Q36" s="65">
        <v>37.1</v>
      </c>
      <c r="T36" s="45"/>
      <c r="U36" s="45"/>
      <c r="V36" s="45"/>
    </row>
    <row r="37" spans="1:28" s="21" customFormat="1" x14ac:dyDescent="0.3">
      <c r="A37" s="5">
        <v>1</v>
      </c>
      <c r="B37" s="49">
        <v>136</v>
      </c>
      <c r="C37" s="49" t="s">
        <v>46</v>
      </c>
      <c r="D37" s="49">
        <v>0</v>
      </c>
      <c r="E37" s="64" t="s">
        <v>348</v>
      </c>
      <c r="F37" s="64" t="s">
        <v>392</v>
      </c>
      <c r="G37" s="64">
        <v>7</v>
      </c>
      <c r="H37" s="71">
        <v>3.9142857142857141</v>
      </c>
      <c r="I37" s="65">
        <v>8.2857142857142865</v>
      </c>
      <c r="J37" s="65">
        <v>48</v>
      </c>
      <c r="K37" s="65">
        <v>10.714285714285714</v>
      </c>
      <c r="L37" s="65">
        <v>134.52285714285716</v>
      </c>
      <c r="M37" s="65">
        <v>134.71428571428572</v>
      </c>
      <c r="N37" s="65">
        <v>57.571428571428569</v>
      </c>
      <c r="O37" s="65">
        <v>13.857142857142858</v>
      </c>
      <c r="P37" s="65">
        <v>54.428571428571431</v>
      </c>
      <c r="Q37" s="65">
        <v>48.857142857142854</v>
      </c>
      <c r="T37" s="45"/>
      <c r="U37" s="45"/>
      <c r="V37" s="45"/>
    </row>
    <row r="38" spans="1:28" s="21" customFormat="1" x14ac:dyDescent="0.3">
      <c r="A38" s="5">
        <v>1</v>
      </c>
      <c r="B38" s="5">
        <v>131</v>
      </c>
      <c r="C38" s="5" t="s">
        <v>46</v>
      </c>
      <c r="D38" s="5">
        <v>0</v>
      </c>
      <c r="E38" s="64" t="s">
        <v>237</v>
      </c>
      <c r="F38" s="64" t="s">
        <v>391</v>
      </c>
      <c r="G38" s="64">
        <v>6</v>
      </c>
      <c r="H38" s="71">
        <v>3.59</v>
      </c>
      <c r="I38" s="65">
        <v>8</v>
      </c>
      <c r="J38" s="65">
        <v>62</v>
      </c>
      <c r="K38" s="65">
        <v>0.16666666666666666</v>
      </c>
      <c r="L38" s="65">
        <v>104.27666666666666</v>
      </c>
      <c r="M38" s="65">
        <v>110</v>
      </c>
      <c r="N38" s="65">
        <v>43.333333333333336</v>
      </c>
      <c r="O38" s="65">
        <v>4.5</v>
      </c>
      <c r="P38" s="65">
        <v>42.333333333333336</v>
      </c>
      <c r="Q38" s="65">
        <v>42.166666666666664</v>
      </c>
      <c r="T38" s="45"/>
      <c r="U38" s="45"/>
      <c r="V38" s="45"/>
    </row>
    <row r="39" spans="1:28" s="21" customFormat="1" x14ac:dyDescent="0.3">
      <c r="A39" s="5">
        <v>1</v>
      </c>
      <c r="B39" s="5">
        <v>60</v>
      </c>
      <c r="C39" s="5" t="s">
        <v>46</v>
      </c>
      <c r="D39" s="5">
        <v>2</v>
      </c>
      <c r="E39" s="64" t="s">
        <v>293</v>
      </c>
      <c r="F39" s="64" t="s">
        <v>388</v>
      </c>
      <c r="G39" s="64">
        <v>5</v>
      </c>
      <c r="H39" s="71">
        <v>3.4060000000000001</v>
      </c>
      <c r="I39" s="65">
        <v>1.8</v>
      </c>
      <c r="J39" s="65">
        <v>39.4</v>
      </c>
      <c r="K39" s="65">
        <v>23.8</v>
      </c>
      <c r="L39" s="65">
        <v>189.602</v>
      </c>
      <c r="M39" s="65">
        <v>173.2</v>
      </c>
      <c r="N39" s="65">
        <v>72.400000000000006</v>
      </c>
      <c r="O39" s="65">
        <v>15</v>
      </c>
      <c r="P39" s="65">
        <v>94.4</v>
      </c>
      <c r="Q39" s="65">
        <v>71</v>
      </c>
      <c r="T39" s="45"/>
      <c r="U39" s="45"/>
      <c r="V39" s="45"/>
    </row>
    <row r="40" spans="1:28" s="21" customFormat="1" x14ac:dyDescent="0.3">
      <c r="A40" s="5">
        <v>1</v>
      </c>
      <c r="B40" s="5">
        <v>20</v>
      </c>
      <c r="C40" s="5" t="s">
        <v>46</v>
      </c>
      <c r="D40" s="5">
        <v>46</v>
      </c>
      <c r="E40" s="64" t="s">
        <v>286</v>
      </c>
      <c r="F40" s="64" t="s">
        <v>382</v>
      </c>
      <c r="G40" s="64">
        <v>10</v>
      </c>
      <c r="H40" s="71">
        <v>2.6399999999999997</v>
      </c>
      <c r="I40" s="65">
        <v>0.2</v>
      </c>
      <c r="J40" s="65">
        <v>36.1</v>
      </c>
      <c r="K40" s="65">
        <v>35.200000000000003</v>
      </c>
      <c r="L40" s="65">
        <v>274.5</v>
      </c>
      <c r="M40" s="65">
        <v>227.5</v>
      </c>
      <c r="N40" s="65">
        <v>78.7</v>
      </c>
      <c r="O40" s="65">
        <v>18.399999999999999</v>
      </c>
      <c r="P40" s="65">
        <v>155.9</v>
      </c>
      <c r="Q40" s="65">
        <v>86.1</v>
      </c>
      <c r="T40" s="45"/>
      <c r="U40" s="45"/>
      <c r="V40" s="45"/>
    </row>
    <row r="41" spans="1:28" s="21" customFormat="1" x14ac:dyDescent="0.3">
      <c r="A41" s="5">
        <v>1</v>
      </c>
      <c r="B41" s="5">
        <v>35</v>
      </c>
      <c r="C41" s="5" t="s">
        <v>46</v>
      </c>
      <c r="D41" s="5">
        <v>31</v>
      </c>
      <c r="E41" s="64" t="s">
        <v>271</v>
      </c>
      <c r="F41" s="64" t="s">
        <v>385</v>
      </c>
      <c r="G41" s="64">
        <v>10</v>
      </c>
      <c r="H41" s="71">
        <v>2.9409999999999998</v>
      </c>
      <c r="I41" s="65">
        <v>0.1</v>
      </c>
      <c r="J41" s="65">
        <v>37</v>
      </c>
      <c r="K41" s="65">
        <v>36.799999999999997</v>
      </c>
      <c r="L41" s="65">
        <v>290.50100000000003</v>
      </c>
      <c r="M41" s="65">
        <v>255.9</v>
      </c>
      <c r="N41" s="65">
        <v>94.2</v>
      </c>
      <c r="O41" s="65">
        <v>20.7</v>
      </c>
      <c r="P41" s="65">
        <v>190.7</v>
      </c>
      <c r="Q41" s="65">
        <v>75.8</v>
      </c>
      <c r="T41" s="45"/>
      <c r="U41" s="45"/>
      <c r="V41" s="45"/>
    </row>
    <row r="42" spans="1:28" s="21" customFormat="1" x14ac:dyDescent="0.3">
      <c r="A42" s="5">
        <v>1</v>
      </c>
      <c r="B42" s="49">
        <v>18</v>
      </c>
      <c r="C42" s="49" t="s">
        <v>46</v>
      </c>
      <c r="D42" s="49">
        <v>19</v>
      </c>
      <c r="E42" s="64" t="s">
        <v>315</v>
      </c>
      <c r="F42" s="64" t="s">
        <v>381</v>
      </c>
      <c r="G42" s="64">
        <v>9</v>
      </c>
      <c r="H42" s="71">
        <v>3.2122222222222216</v>
      </c>
      <c r="I42" s="65">
        <v>0.1111111111111111</v>
      </c>
      <c r="J42" s="65">
        <v>35.666666666666664</v>
      </c>
      <c r="K42" s="65">
        <v>34.888888888888886</v>
      </c>
      <c r="L42" s="65">
        <v>259.26</v>
      </c>
      <c r="M42" s="65">
        <v>182.77777777777777</v>
      </c>
      <c r="N42" s="65">
        <v>90</v>
      </c>
      <c r="O42" s="65">
        <v>13.666666666666666</v>
      </c>
      <c r="P42" s="65">
        <v>283.66666666666669</v>
      </c>
      <c r="Q42" s="65">
        <v>157.55555555555554</v>
      </c>
      <c r="T42" s="45"/>
      <c r="U42" s="45"/>
      <c r="V42" s="45"/>
    </row>
    <row r="43" spans="1:28" s="21" customFormat="1" x14ac:dyDescent="0.3">
      <c r="A43" s="5">
        <v>1</v>
      </c>
      <c r="B43" s="49">
        <v>13</v>
      </c>
      <c r="C43" s="49" t="s">
        <v>46</v>
      </c>
      <c r="D43" s="49">
        <v>10</v>
      </c>
      <c r="E43" s="64" t="s">
        <v>356</v>
      </c>
      <c r="F43" s="64" t="s">
        <v>380</v>
      </c>
      <c r="G43" s="64">
        <v>7</v>
      </c>
      <c r="H43" s="71">
        <v>3.371428571428571</v>
      </c>
      <c r="I43" s="65">
        <v>3.1428571428571428</v>
      </c>
      <c r="J43" s="65">
        <v>47.428571428571431</v>
      </c>
      <c r="K43" s="65">
        <v>35.857142857142854</v>
      </c>
      <c r="L43" s="65">
        <v>281.61857142857144</v>
      </c>
      <c r="M43" s="65">
        <v>271</v>
      </c>
      <c r="N43" s="65">
        <v>101.42857142857143</v>
      </c>
      <c r="O43" s="65">
        <v>22.428571428571427</v>
      </c>
      <c r="P43" s="65">
        <v>152.14285714285714</v>
      </c>
      <c r="Q43" s="65">
        <v>72.714285714285708</v>
      </c>
      <c r="T43" s="45"/>
      <c r="U43" s="45"/>
      <c r="V43" s="45"/>
    </row>
    <row r="44" spans="1:28" s="21" customFormat="1" x14ac:dyDescent="0.3">
      <c r="A44" s="5"/>
      <c r="B44" s="5"/>
      <c r="C44" s="5"/>
      <c r="D44" s="5"/>
      <c r="E44" s="36"/>
      <c r="F44" s="36"/>
      <c r="G44" s="7"/>
      <c r="H44" s="13"/>
      <c r="I44" s="7"/>
      <c r="J44" s="7"/>
      <c r="K44" s="7"/>
      <c r="L44" s="39"/>
      <c r="M44" s="7"/>
      <c r="N44" s="7"/>
      <c r="O44" s="7"/>
      <c r="P44" s="7"/>
      <c r="Q44" s="7"/>
      <c r="T44" s="45"/>
      <c r="U44" s="45"/>
      <c r="V44" s="45"/>
    </row>
    <row r="45" spans="1:28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T45" s="10"/>
      <c r="U45" s="10"/>
      <c r="V45" s="10"/>
      <c r="Z45" s="9"/>
      <c r="AA45" s="9"/>
      <c r="AB45" s="9"/>
    </row>
    <row r="46" spans="1:28" s="4" customFormat="1" x14ac:dyDescent="0.3">
      <c r="A46" s="23">
        <f>SUM(A29:A45)</f>
        <v>15</v>
      </c>
      <c r="B46" s="23"/>
      <c r="C46" s="23"/>
      <c r="D46" s="23">
        <f>SUM(D29:D45)</f>
        <v>123</v>
      </c>
      <c r="E46" s="23"/>
      <c r="F46" s="23"/>
      <c r="G46" s="23"/>
      <c r="H46" s="31">
        <f>(9*N46)/L46</f>
        <v>3.2447666536150575</v>
      </c>
      <c r="I46" s="23"/>
      <c r="J46" s="23"/>
      <c r="K46" s="23"/>
      <c r="L46" s="32">
        <f>SUM(L29:L45)</f>
        <v>2513.2216666666668</v>
      </c>
      <c r="M46" s="23"/>
      <c r="N46" s="23">
        <f>SUM(N29:N45)</f>
        <v>906.09087301587306</v>
      </c>
      <c r="O46" s="23"/>
      <c r="P46" s="23"/>
      <c r="Q46" s="23"/>
      <c r="T46" s="33"/>
      <c r="U46" s="33"/>
      <c r="V46" s="33"/>
    </row>
  </sheetData>
  <autoFilter ref="A28:AD28" xr:uid="{4D433C74-4BB4-4A24-AB54-4610C8CA6802}">
    <sortState xmlns:xlrd2="http://schemas.microsoft.com/office/spreadsheetml/2017/richdata2" ref="A29:AD43">
      <sortCondition ref="F2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6E0E-F0B6-4253-9F0D-76715BA2FE54}">
  <sheetPr>
    <tabColor rgb="FFC00000"/>
  </sheetPr>
  <dimension ref="A1:AC175"/>
  <sheetViews>
    <sheetView zoomScaleNormal="100" workbookViewId="0">
      <selection activeCell="A18" sqref="A18"/>
    </sheetView>
  </sheetViews>
  <sheetFormatPr defaultColWidth="8.88671875" defaultRowHeight="14.4" x14ac:dyDescent="0.3"/>
  <cols>
    <col min="1" max="1" width="24.33203125" style="21" bestFit="1" customWidth="1"/>
    <col min="2" max="2" width="10" style="21" bestFit="1" customWidth="1"/>
    <col min="3" max="3" width="11.77734375" style="21" bestFit="1" customWidth="1"/>
    <col min="4" max="4" width="21.6640625" style="21" bestFit="1" customWidth="1"/>
    <col min="5" max="5" width="25.109375" style="21" bestFit="1" customWidth="1"/>
    <col min="6" max="6" width="8.77734375" style="21" bestFit="1" customWidth="1"/>
    <col min="7" max="7" width="12.88671875" style="21" bestFit="1" customWidth="1"/>
    <col min="8" max="8" width="9" style="21" bestFit="1" customWidth="1"/>
    <col min="9" max="10" width="8" style="21" bestFit="1" customWidth="1"/>
    <col min="11" max="11" width="6.88671875" style="21" bestFit="1" customWidth="1"/>
    <col min="12" max="12" width="8.109375" style="21" bestFit="1" customWidth="1"/>
    <col min="13" max="13" width="7.77734375" style="21" bestFit="1" customWidth="1"/>
    <col min="14" max="14" width="7.88671875" style="21" bestFit="1" customWidth="1"/>
    <col min="15" max="15" width="9.33203125" style="21" bestFit="1" customWidth="1"/>
    <col min="16" max="16" width="7.44140625" style="21" bestFit="1" customWidth="1"/>
    <col min="17" max="17" width="9.5546875" style="21" bestFit="1" customWidth="1"/>
    <col min="18" max="18" width="9.44140625" style="21" bestFit="1" customWidth="1"/>
    <col min="19" max="19" width="8.77734375" style="21" bestFit="1" customWidth="1"/>
    <col min="20" max="20" width="9.21875" style="21" bestFit="1" customWidth="1"/>
    <col min="21" max="21" width="7.6640625" style="21" bestFit="1" customWidth="1"/>
    <col min="22" max="22" width="7.88671875" style="21" bestFit="1" customWidth="1"/>
    <col min="23" max="23" width="9.33203125" style="21" bestFit="1" customWidth="1"/>
    <col min="24" max="24" width="7.44140625" style="21" bestFit="1" customWidth="1"/>
    <col min="25" max="25" width="9.5546875" style="21" bestFit="1" customWidth="1"/>
    <col min="26" max="26" width="9.44140625" style="45" bestFit="1" customWidth="1"/>
    <col min="27" max="27" width="8.6640625" style="45" bestFit="1" customWidth="1"/>
    <col min="28" max="28" width="9.33203125" style="45" bestFit="1" customWidth="1"/>
    <col min="29" max="29" width="7.6640625" style="21" bestFit="1" customWidth="1"/>
    <col min="30" max="16384" width="8.88671875" style="21"/>
  </cols>
  <sheetData>
    <row r="1" spans="1:29" s="9" customFormat="1" ht="15.6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Z1" s="10"/>
      <c r="AA1" s="10"/>
      <c r="AB1" s="10"/>
    </row>
    <row r="2" spans="1:29" ht="15.6" x14ac:dyDescent="0.3">
      <c r="A2" s="23" t="s">
        <v>405</v>
      </c>
      <c r="B2" s="5">
        <f>260-'Andy Palomino''s Team'!D24-'Andy Palomino''s Team'!D50</f>
        <v>18</v>
      </c>
      <c r="C2" s="5">
        <f t="shared" ref="C2:C6" si="0">B2 -(25-E2)</f>
        <v>23</v>
      </c>
      <c r="D2" s="24">
        <f t="shared" ref="D2:D6" si="1">B2/(26-E2)</f>
        <v>-4.5</v>
      </c>
      <c r="E2" s="5">
        <f>'Andy Palomino''s Team'!A24+'Andy Palomino''s Team'!A50</f>
        <v>30</v>
      </c>
      <c r="F2" s="25">
        <f>'Andy Palomino''s Team'!K50</f>
        <v>2201.3484682539683</v>
      </c>
      <c r="G2" s="5">
        <f>'Andy Palomino''s Team'!D50</f>
        <v>158</v>
      </c>
      <c r="H2" s="5">
        <f>'Andy Palomino''s Team'!D24</f>
        <v>84</v>
      </c>
    </row>
    <row r="3" spans="1:29" ht="15.6" x14ac:dyDescent="0.3">
      <c r="A3" s="23" t="s">
        <v>406</v>
      </c>
      <c r="B3" s="5">
        <f>260-'Derek Bain''s Team'!D25-'Derek Bain''s Team'!D46</f>
        <v>22</v>
      </c>
      <c r="C3" s="5">
        <f t="shared" si="0"/>
        <v>27</v>
      </c>
      <c r="D3" s="24">
        <f t="shared" si="1"/>
        <v>-5.5</v>
      </c>
      <c r="E3" s="5">
        <f>'Derek Bain''s Team'!A25+'Derek Bain''s Team'!A46</f>
        <v>30</v>
      </c>
      <c r="F3" s="25">
        <f>'Derek Bain''s Team'!K46</f>
        <v>2537.4207500000002</v>
      </c>
      <c r="G3" s="5">
        <f>'Derek Bain''s Team'!D46</f>
        <v>110</v>
      </c>
      <c r="H3" s="5">
        <f>'Derek Bain''s Team'!D25</f>
        <v>128</v>
      </c>
    </row>
    <row r="4" spans="1:29" ht="15.6" x14ac:dyDescent="0.3">
      <c r="A4" s="23" t="s">
        <v>407</v>
      </c>
      <c r="B4" s="5">
        <f>260-'Anthony Spencer''s Team'!D25-'Anthony Spencer''s Team'!D46</f>
        <v>28</v>
      </c>
      <c r="C4" s="5">
        <f t="shared" si="0"/>
        <v>33</v>
      </c>
      <c r="D4" s="24">
        <f t="shared" si="1"/>
        <v>-7</v>
      </c>
      <c r="E4" s="5">
        <f>'Anthony Spencer''s Team'!A25+'Anthony Spencer''s Team'!A46</f>
        <v>30</v>
      </c>
      <c r="F4" s="25">
        <f>'Anthony Spencer''s Team'!K46</f>
        <v>2456.0555079365076</v>
      </c>
      <c r="G4" s="5">
        <f>'Anthony Spencer''s Team'!D46</f>
        <v>91</v>
      </c>
      <c r="H4" s="5">
        <f>'Anthony Spencer''s Team'!D25</f>
        <v>141</v>
      </c>
    </row>
    <row r="5" spans="1:29" ht="15.6" x14ac:dyDescent="0.3">
      <c r="A5" s="23" t="s">
        <v>408</v>
      </c>
      <c r="B5" s="5">
        <f>260-'Alberto Martinez''s Team'!D24-'Alberto Martinez''s Team'!D45</f>
        <v>35</v>
      </c>
      <c r="C5" s="5">
        <f t="shared" si="0"/>
        <v>40</v>
      </c>
      <c r="D5" s="24">
        <f t="shared" si="1"/>
        <v>-8.75</v>
      </c>
      <c r="E5" s="5">
        <f>'Alberto Martinez''s Team'!A24+'Alberto Martinez''s Team'!A45</f>
        <v>30</v>
      </c>
      <c r="F5" s="25">
        <f>'Alberto Martinez''s Team'!K45</f>
        <v>1958.9357142857143</v>
      </c>
      <c r="G5" s="5">
        <f>'Alberto Martinez''s Team'!D45</f>
        <v>110</v>
      </c>
      <c r="H5" s="5">
        <f>'Alberto Martinez''s Team'!D24</f>
        <v>115</v>
      </c>
    </row>
    <row r="6" spans="1:29" ht="15.6" x14ac:dyDescent="0.3">
      <c r="A6" s="23" t="s">
        <v>409</v>
      </c>
      <c r="B6" s="5">
        <f>260-'Jason Besly''s Team'!D25-'Jason Besly''s Team'!D46</f>
        <v>3</v>
      </c>
      <c r="C6" s="5">
        <f t="shared" si="0"/>
        <v>8</v>
      </c>
      <c r="D6" s="24">
        <f t="shared" si="1"/>
        <v>-0.75</v>
      </c>
      <c r="E6" s="5">
        <f>'Jason Besly''s Team'!A25+'Jason Besly''s Team'!A46</f>
        <v>30</v>
      </c>
      <c r="F6" s="25">
        <f>'Jason Besly''s Team'!L46</f>
        <v>2513.2216666666668</v>
      </c>
      <c r="G6" s="5">
        <f>'Jason Besly''s Team'!D46</f>
        <v>123</v>
      </c>
      <c r="H6" s="5">
        <f>'Jason Besly''s Team'!D25</f>
        <v>134</v>
      </c>
    </row>
    <row r="7" spans="1:29" ht="18" x14ac:dyDescent="0.35">
      <c r="A7" s="18" t="s">
        <v>8</v>
      </c>
      <c r="B7" s="20"/>
      <c r="C7" s="20"/>
      <c r="D7" s="20"/>
      <c r="E7" s="16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8"/>
      <c r="AA7" s="48"/>
      <c r="AB7" s="48"/>
      <c r="AC7" s="20"/>
    </row>
    <row r="8" spans="1:29" ht="15.6" x14ac:dyDescent="0.3">
      <c r="A8" s="42" t="s">
        <v>9</v>
      </c>
      <c r="B8" s="1" t="s">
        <v>10</v>
      </c>
      <c r="C8" s="1" t="s">
        <v>11</v>
      </c>
      <c r="D8" s="1" t="s">
        <v>12</v>
      </c>
      <c r="E8" s="2" t="s">
        <v>13</v>
      </c>
      <c r="F8" s="2" t="s">
        <v>14</v>
      </c>
      <c r="G8" s="2" t="s">
        <v>358</v>
      </c>
      <c r="H8" s="2" t="s">
        <v>15</v>
      </c>
      <c r="I8" s="2" t="s">
        <v>16</v>
      </c>
      <c r="J8" s="2" t="s">
        <v>17</v>
      </c>
      <c r="K8" s="2" t="s">
        <v>18</v>
      </c>
      <c r="L8" s="2" t="s">
        <v>19</v>
      </c>
      <c r="M8" s="2" t="s">
        <v>20</v>
      </c>
      <c r="N8" s="2" t="s">
        <v>21</v>
      </c>
      <c r="O8" s="2" t="s">
        <v>22</v>
      </c>
      <c r="P8" s="2" t="s">
        <v>23</v>
      </c>
      <c r="Q8" s="2" t="s">
        <v>24</v>
      </c>
      <c r="R8" s="3" t="s">
        <v>25</v>
      </c>
      <c r="S8" s="3" t="s">
        <v>26</v>
      </c>
      <c r="T8" s="3" t="s">
        <v>27</v>
      </c>
      <c r="U8" s="2" t="s">
        <v>28</v>
      </c>
      <c r="Z8" s="21"/>
      <c r="AA8" s="21"/>
      <c r="AB8" s="21"/>
    </row>
    <row r="9" spans="1:29" ht="15.6" x14ac:dyDescent="0.3">
      <c r="A9" s="5">
        <v>1</v>
      </c>
      <c r="B9" s="5">
        <v>1</v>
      </c>
      <c r="C9" s="5" t="s">
        <v>362</v>
      </c>
      <c r="D9" s="5">
        <v>23</v>
      </c>
      <c r="E9" s="64" t="s">
        <v>55</v>
      </c>
      <c r="F9" s="64" t="s">
        <v>33</v>
      </c>
      <c r="G9" s="64">
        <v>5</v>
      </c>
      <c r="H9" s="65">
        <v>150.19999999999999</v>
      </c>
      <c r="I9" s="65">
        <v>637</v>
      </c>
      <c r="J9" s="65">
        <v>587</v>
      </c>
      <c r="K9" s="65">
        <v>188.4</v>
      </c>
      <c r="L9" s="65">
        <v>22.8</v>
      </c>
      <c r="M9" s="65">
        <v>312.39999999999998</v>
      </c>
      <c r="N9" s="65">
        <v>50</v>
      </c>
      <c r="O9" s="65">
        <v>5</v>
      </c>
      <c r="P9" s="65">
        <v>4</v>
      </c>
      <c r="Q9" s="65">
        <v>11.2</v>
      </c>
      <c r="R9" s="66">
        <v>0.37539999999999996</v>
      </c>
      <c r="S9" s="66">
        <v>0.53160000000000007</v>
      </c>
      <c r="T9" s="66">
        <f t="shared" ref="T9:T40" si="2">R9+S9</f>
        <v>0.90700000000000003</v>
      </c>
      <c r="U9" s="65">
        <v>16.8</v>
      </c>
      <c r="Z9" s="21"/>
      <c r="AA9" s="21"/>
      <c r="AB9" s="21"/>
    </row>
    <row r="10" spans="1:29" ht="15.6" x14ac:dyDescent="0.3">
      <c r="A10" s="5">
        <v>1</v>
      </c>
      <c r="B10" s="49">
        <v>2</v>
      </c>
      <c r="C10" s="49" t="s">
        <v>360</v>
      </c>
      <c r="D10" s="49">
        <v>17</v>
      </c>
      <c r="E10" s="64" t="s">
        <v>119</v>
      </c>
      <c r="F10" s="64" t="s">
        <v>33</v>
      </c>
      <c r="G10" s="64">
        <v>5</v>
      </c>
      <c r="H10" s="65">
        <v>141.19999999999999</v>
      </c>
      <c r="I10" s="65">
        <v>527.6</v>
      </c>
      <c r="J10" s="65">
        <v>472.4</v>
      </c>
      <c r="K10" s="65">
        <v>124.2</v>
      </c>
      <c r="L10" s="65">
        <v>17</v>
      </c>
      <c r="M10" s="65">
        <v>209</v>
      </c>
      <c r="N10" s="65">
        <v>55.2</v>
      </c>
      <c r="O10" s="65">
        <v>3</v>
      </c>
      <c r="P10" s="65">
        <v>2.8</v>
      </c>
      <c r="Q10" s="65">
        <v>11.8</v>
      </c>
      <c r="R10" s="66">
        <v>0.34240000000000004</v>
      </c>
      <c r="S10" s="66">
        <v>0.44259999999999999</v>
      </c>
      <c r="T10" s="66">
        <f t="shared" si="2"/>
        <v>0.78500000000000003</v>
      </c>
      <c r="U10" s="65">
        <v>5.4</v>
      </c>
      <c r="Z10" s="21"/>
      <c r="AA10" s="21"/>
      <c r="AB10" s="21"/>
    </row>
    <row r="11" spans="1:29" ht="15.6" x14ac:dyDescent="0.3">
      <c r="A11" s="5">
        <v>1</v>
      </c>
      <c r="B11" s="5">
        <v>3</v>
      </c>
      <c r="C11" s="5" t="s">
        <v>46</v>
      </c>
      <c r="D11" s="5">
        <v>33</v>
      </c>
      <c r="E11" s="64" t="s">
        <v>60</v>
      </c>
      <c r="F11" s="64" t="s">
        <v>31</v>
      </c>
      <c r="G11" s="64">
        <v>7</v>
      </c>
      <c r="H11" s="65">
        <v>153</v>
      </c>
      <c r="I11" s="65">
        <v>623.28571428571422</v>
      </c>
      <c r="J11" s="65">
        <v>525.57142857142856</v>
      </c>
      <c r="K11" s="65">
        <v>134.28571428571428</v>
      </c>
      <c r="L11" s="65">
        <v>33.428571428571431</v>
      </c>
      <c r="M11" s="65">
        <v>269.57142857142856</v>
      </c>
      <c r="N11" s="65">
        <v>97.714285714285708</v>
      </c>
      <c r="O11" s="65">
        <v>6.2857142857142856</v>
      </c>
      <c r="P11" s="65">
        <v>6.1428571428571432</v>
      </c>
      <c r="Q11" s="65">
        <v>7.5714285714285712</v>
      </c>
      <c r="R11" s="66">
        <v>0.37214285714285722</v>
      </c>
      <c r="S11" s="66">
        <v>0.50557142857142856</v>
      </c>
      <c r="T11" s="66">
        <f t="shared" si="2"/>
        <v>0.87771428571428578</v>
      </c>
      <c r="U11" s="65">
        <v>16.714285714285715</v>
      </c>
      <c r="Z11" s="21"/>
      <c r="AA11" s="21"/>
      <c r="AB11" s="21"/>
    </row>
    <row r="12" spans="1:29" ht="15.6" x14ac:dyDescent="0.3">
      <c r="A12" s="5">
        <v>1</v>
      </c>
      <c r="B12" s="5">
        <v>4</v>
      </c>
      <c r="C12" s="5" t="s">
        <v>45</v>
      </c>
      <c r="D12" s="5">
        <v>17</v>
      </c>
      <c r="E12" s="64" t="s">
        <v>65</v>
      </c>
      <c r="F12" s="64" t="s">
        <v>29</v>
      </c>
      <c r="G12" s="64">
        <v>9</v>
      </c>
      <c r="H12" s="65">
        <v>145.22222222222223</v>
      </c>
      <c r="I12" s="65">
        <v>621.66666666666674</v>
      </c>
      <c r="J12" s="65">
        <v>557.77777777777783</v>
      </c>
      <c r="K12" s="65">
        <v>190.77777777777777</v>
      </c>
      <c r="L12" s="65">
        <v>6.2222222222222223</v>
      </c>
      <c r="M12" s="65">
        <v>251.99999999999997</v>
      </c>
      <c r="N12" s="65">
        <v>63.888888888888886</v>
      </c>
      <c r="O12" s="65">
        <v>1.3333333333333333</v>
      </c>
      <c r="P12" s="65">
        <v>4.8888888888888893</v>
      </c>
      <c r="Q12" s="65">
        <v>13.555555555555555</v>
      </c>
      <c r="R12" s="66">
        <v>0.40711111111111109</v>
      </c>
      <c r="S12" s="66">
        <v>0.44866666666666671</v>
      </c>
      <c r="T12" s="66">
        <f t="shared" si="2"/>
        <v>0.85577777777777775</v>
      </c>
      <c r="U12" s="65">
        <v>27.666666666666668</v>
      </c>
      <c r="Z12" s="21"/>
      <c r="AA12" s="21"/>
      <c r="AB12" s="21"/>
    </row>
    <row r="13" spans="1:29" ht="15.6" x14ac:dyDescent="0.3">
      <c r="A13" s="5">
        <v>1</v>
      </c>
      <c r="B13" s="49">
        <v>7</v>
      </c>
      <c r="C13" s="49" t="s">
        <v>45</v>
      </c>
      <c r="D13" s="49">
        <v>10</v>
      </c>
      <c r="E13" s="64" t="s">
        <v>88</v>
      </c>
      <c r="F13" s="64" t="s">
        <v>29</v>
      </c>
      <c r="G13" s="64">
        <v>10</v>
      </c>
      <c r="H13" s="65">
        <v>160.4</v>
      </c>
      <c r="I13" s="65">
        <v>730.59999999999991</v>
      </c>
      <c r="J13" s="65">
        <v>652.29999999999995</v>
      </c>
      <c r="K13" s="65">
        <v>204.5</v>
      </c>
      <c r="L13" s="65">
        <v>7.9</v>
      </c>
      <c r="M13" s="65">
        <v>280.39999999999998</v>
      </c>
      <c r="N13" s="65">
        <v>78.3</v>
      </c>
      <c r="O13" s="65">
        <v>5</v>
      </c>
      <c r="P13" s="65">
        <v>3.4</v>
      </c>
      <c r="Q13" s="65">
        <v>11.1</v>
      </c>
      <c r="R13" s="66">
        <v>0.38930000000000009</v>
      </c>
      <c r="S13" s="66">
        <v>0.42980000000000002</v>
      </c>
      <c r="T13" s="66">
        <f t="shared" si="2"/>
        <v>0.81910000000000016</v>
      </c>
      <c r="U13" s="65">
        <v>10.5</v>
      </c>
      <c r="Z13" s="21"/>
      <c r="AA13" s="21"/>
      <c r="AB13" s="21"/>
    </row>
    <row r="14" spans="1:29" ht="15.6" x14ac:dyDescent="0.3">
      <c r="A14" s="5">
        <v>1</v>
      </c>
      <c r="B14" s="5">
        <v>9</v>
      </c>
      <c r="C14" s="5" t="s">
        <v>46</v>
      </c>
      <c r="D14" s="5">
        <v>19</v>
      </c>
      <c r="E14" s="64" t="s">
        <v>51</v>
      </c>
      <c r="F14" s="64" t="s">
        <v>33</v>
      </c>
      <c r="G14" s="64">
        <v>5</v>
      </c>
      <c r="H14" s="65">
        <v>135</v>
      </c>
      <c r="I14" s="65">
        <v>538.4</v>
      </c>
      <c r="J14" s="65">
        <v>463.4</v>
      </c>
      <c r="K14" s="65">
        <v>132.4</v>
      </c>
      <c r="L14" s="65">
        <v>34.200000000000003</v>
      </c>
      <c r="M14" s="65">
        <v>255</v>
      </c>
      <c r="N14" s="65">
        <v>75</v>
      </c>
      <c r="O14" s="65">
        <v>1.4</v>
      </c>
      <c r="P14" s="65">
        <v>4.5999999999999996</v>
      </c>
      <c r="Q14" s="65">
        <v>12.2</v>
      </c>
      <c r="R14" s="66">
        <v>0.38380000000000003</v>
      </c>
      <c r="S14" s="66">
        <v>0.55099999999999993</v>
      </c>
      <c r="T14" s="66">
        <f t="shared" si="2"/>
        <v>0.93479999999999996</v>
      </c>
      <c r="U14" s="65">
        <v>3</v>
      </c>
      <c r="Z14" s="21"/>
      <c r="AA14" s="21"/>
      <c r="AB14" s="21"/>
    </row>
    <row r="15" spans="1:29" ht="15.6" x14ac:dyDescent="0.3">
      <c r="A15" s="5">
        <v>1</v>
      </c>
      <c r="B15" s="5">
        <v>10</v>
      </c>
      <c r="C15" s="5" t="s">
        <v>362</v>
      </c>
      <c r="D15" s="5">
        <v>18</v>
      </c>
      <c r="E15" s="64" t="s">
        <v>54</v>
      </c>
      <c r="F15" s="64" t="s">
        <v>33</v>
      </c>
      <c r="G15" s="64">
        <v>5</v>
      </c>
      <c r="H15" s="65">
        <v>155.6</v>
      </c>
      <c r="I15" s="65">
        <v>663.4</v>
      </c>
      <c r="J15" s="65">
        <v>617</v>
      </c>
      <c r="K15" s="65">
        <v>191.6</v>
      </c>
      <c r="L15" s="65">
        <v>34.200000000000003</v>
      </c>
      <c r="M15" s="65">
        <v>342.8</v>
      </c>
      <c r="N15" s="65">
        <v>46.4</v>
      </c>
      <c r="O15" s="65">
        <v>5</v>
      </c>
      <c r="P15" s="65">
        <v>7</v>
      </c>
      <c r="Q15" s="65">
        <v>17.8</v>
      </c>
      <c r="R15" s="66">
        <v>0.3584</v>
      </c>
      <c r="S15" s="66">
        <v>0.5524</v>
      </c>
      <c r="T15" s="66">
        <f t="shared" si="2"/>
        <v>0.91080000000000005</v>
      </c>
      <c r="U15" s="65">
        <v>7.8</v>
      </c>
      <c r="Z15" s="21"/>
      <c r="AA15" s="21"/>
      <c r="AB15" s="21"/>
    </row>
    <row r="16" spans="1:29" ht="15.6" x14ac:dyDescent="0.3">
      <c r="A16" s="5">
        <v>1</v>
      </c>
      <c r="B16" s="49">
        <v>12</v>
      </c>
      <c r="C16" s="49" t="s">
        <v>360</v>
      </c>
      <c r="D16" s="49">
        <v>10</v>
      </c>
      <c r="E16" s="64" t="s">
        <v>193</v>
      </c>
      <c r="F16" s="64" t="s">
        <v>34</v>
      </c>
      <c r="G16" s="64">
        <v>8</v>
      </c>
      <c r="H16" s="65">
        <v>143.875</v>
      </c>
      <c r="I16" s="65">
        <v>609.5</v>
      </c>
      <c r="J16" s="65">
        <v>565.25</v>
      </c>
      <c r="K16" s="65">
        <v>147</v>
      </c>
      <c r="L16" s="65">
        <v>6.375</v>
      </c>
      <c r="M16" s="65">
        <v>194.125</v>
      </c>
      <c r="N16" s="65">
        <v>44.25</v>
      </c>
      <c r="O16" s="65">
        <v>3.25</v>
      </c>
      <c r="P16" s="65">
        <v>5</v>
      </c>
      <c r="Q16" s="65">
        <v>7.125</v>
      </c>
      <c r="R16" s="66">
        <v>0.31537500000000002</v>
      </c>
      <c r="S16" s="66">
        <v>0.34275000000000005</v>
      </c>
      <c r="T16" s="66">
        <f t="shared" si="2"/>
        <v>0.65812500000000007</v>
      </c>
      <c r="U16" s="65">
        <v>37.625</v>
      </c>
      <c r="Z16" s="21"/>
      <c r="AC16" s="45"/>
    </row>
    <row r="17" spans="1:28" ht="15.6" x14ac:dyDescent="0.3">
      <c r="A17" s="5">
        <v>1</v>
      </c>
      <c r="B17" s="5">
        <v>14</v>
      </c>
      <c r="C17" s="5" t="s">
        <v>46</v>
      </c>
      <c r="D17" s="5">
        <v>15</v>
      </c>
      <c r="E17" s="64" t="s">
        <v>52</v>
      </c>
      <c r="F17" s="64" t="s">
        <v>29</v>
      </c>
      <c r="G17" s="64">
        <v>9</v>
      </c>
      <c r="H17" s="65">
        <v>132.44444444444446</v>
      </c>
      <c r="I17" s="65">
        <v>530.77777777777771</v>
      </c>
      <c r="J17" s="65">
        <v>468.11111111111109</v>
      </c>
      <c r="K17" s="65">
        <v>134.44444444444446</v>
      </c>
      <c r="L17" s="65">
        <v>31.444444444444443</v>
      </c>
      <c r="M17" s="65">
        <v>259.77777777777783</v>
      </c>
      <c r="N17" s="65">
        <v>62.666666666666664</v>
      </c>
      <c r="O17" s="65">
        <v>4.5555555555555554</v>
      </c>
      <c r="P17" s="65">
        <v>4.7777777777777777</v>
      </c>
      <c r="Q17" s="65">
        <v>8.2222222222222214</v>
      </c>
      <c r="R17" s="66">
        <v>0.37188888888888888</v>
      </c>
      <c r="S17" s="66">
        <v>0.55255555555555569</v>
      </c>
      <c r="T17" s="66">
        <f t="shared" si="2"/>
        <v>0.92444444444444462</v>
      </c>
      <c r="U17" s="65">
        <v>0.66666666666666663</v>
      </c>
      <c r="Z17" s="21"/>
      <c r="AA17" s="21"/>
      <c r="AB17" s="21"/>
    </row>
    <row r="18" spans="1:28" ht="15.6" x14ac:dyDescent="0.3">
      <c r="A18" s="5">
        <v>1</v>
      </c>
      <c r="B18" s="5">
        <v>19</v>
      </c>
      <c r="C18" s="5" t="s">
        <v>361</v>
      </c>
      <c r="D18" s="5">
        <v>8</v>
      </c>
      <c r="E18" s="64" t="s">
        <v>53</v>
      </c>
      <c r="F18" s="64" t="s">
        <v>29</v>
      </c>
      <c r="G18" s="64">
        <v>6</v>
      </c>
      <c r="H18" s="65">
        <v>129.66666666666666</v>
      </c>
      <c r="I18" s="65">
        <v>494.66666666666669</v>
      </c>
      <c r="J18" s="65">
        <v>407</v>
      </c>
      <c r="K18" s="65">
        <v>110.16666666666667</v>
      </c>
      <c r="L18" s="65">
        <v>26.5</v>
      </c>
      <c r="M18" s="65">
        <v>212.16666666666669</v>
      </c>
      <c r="N18" s="65">
        <v>87.666666666666671</v>
      </c>
      <c r="O18" s="65">
        <v>2</v>
      </c>
      <c r="P18" s="65">
        <v>3.3333333333333335</v>
      </c>
      <c r="Q18" s="65">
        <v>9.8333333333333339</v>
      </c>
      <c r="R18" s="66">
        <v>0.39799999999999996</v>
      </c>
      <c r="S18" s="66">
        <v>0.51733333333333331</v>
      </c>
      <c r="T18" s="66">
        <f t="shared" si="2"/>
        <v>0.91533333333333333</v>
      </c>
      <c r="U18" s="65">
        <v>1</v>
      </c>
      <c r="Z18" s="21"/>
      <c r="AA18" s="21"/>
      <c r="AB18" s="21"/>
    </row>
    <row r="19" spans="1:28" ht="15.6" x14ac:dyDescent="0.3">
      <c r="A19" s="5">
        <v>1</v>
      </c>
      <c r="B19" s="5">
        <v>22</v>
      </c>
      <c r="C19" s="5" t="s">
        <v>45</v>
      </c>
      <c r="D19" s="5">
        <v>10</v>
      </c>
      <c r="E19" s="64" t="s">
        <v>83</v>
      </c>
      <c r="F19" s="64" t="s">
        <v>32</v>
      </c>
      <c r="G19" s="64">
        <v>7</v>
      </c>
      <c r="H19" s="65">
        <v>149.14285714285714</v>
      </c>
      <c r="I19" s="65">
        <v>562.71428571428567</v>
      </c>
      <c r="J19" s="65">
        <v>458.57142857142856</v>
      </c>
      <c r="K19" s="65">
        <v>111.28571428571429</v>
      </c>
      <c r="L19" s="65">
        <v>21.714285714285715</v>
      </c>
      <c r="M19" s="65">
        <v>199.42857142857144</v>
      </c>
      <c r="N19" s="65">
        <v>104.14285714285714</v>
      </c>
      <c r="O19" s="65">
        <v>9.8571428571428577</v>
      </c>
      <c r="P19" s="65">
        <v>4.5714285714285712</v>
      </c>
      <c r="Q19" s="65">
        <v>7.8571428571428568</v>
      </c>
      <c r="R19" s="66">
        <v>0.39028571428571429</v>
      </c>
      <c r="S19" s="66">
        <v>0.43428571428571422</v>
      </c>
      <c r="T19" s="66">
        <f t="shared" si="2"/>
        <v>0.82457142857142851</v>
      </c>
      <c r="U19" s="65">
        <v>4.1428571428571432</v>
      </c>
      <c r="Z19" s="21"/>
      <c r="AA19" s="21"/>
      <c r="AB19" s="21"/>
    </row>
    <row r="20" spans="1:28" ht="15.6" x14ac:dyDescent="0.3">
      <c r="A20" s="5">
        <v>1</v>
      </c>
      <c r="B20" s="5">
        <v>23</v>
      </c>
      <c r="C20" s="5" t="s">
        <v>361</v>
      </c>
      <c r="D20" s="5">
        <v>9</v>
      </c>
      <c r="E20" s="64" t="s">
        <v>56</v>
      </c>
      <c r="F20" s="64" t="s">
        <v>33</v>
      </c>
      <c r="G20" s="64">
        <v>5</v>
      </c>
      <c r="H20" s="65">
        <v>140.6</v>
      </c>
      <c r="I20" s="65">
        <v>584.4</v>
      </c>
      <c r="J20" s="65">
        <v>520.79999999999995</v>
      </c>
      <c r="K20" s="65">
        <v>160.19999999999999</v>
      </c>
      <c r="L20" s="65">
        <v>22</v>
      </c>
      <c r="M20" s="65">
        <v>272.39999999999998</v>
      </c>
      <c r="N20" s="65">
        <v>63.6</v>
      </c>
      <c r="O20" s="65">
        <v>2.4</v>
      </c>
      <c r="P20" s="65">
        <v>7</v>
      </c>
      <c r="Q20" s="65">
        <v>10.4</v>
      </c>
      <c r="R20" s="66">
        <v>0.37960000000000005</v>
      </c>
      <c r="S20" s="66">
        <v>0.52180000000000004</v>
      </c>
      <c r="T20" s="66">
        <f t="shared" si="2"/>
        <v>0.90140000000000009</v>
      </c>
      <c r="U20" s="65">
        <v>6.2</v>
      </c>
      <c r="Z20" s="21"/>
      <c r="AA20" s="21"/>
      <c r="AB20" s="21"/>
    </row>
    <row r="21" spans="1:28" ht="15.6" x14ac:dyDescent="0.3">
      <c r="A21" s="5">
        <v>1</v>
      </c>
      <c r="B21" s="5">
        <v>28</v>
      </c>
      <c r="C21" s="5" t="s">
        <v>45</v>
      </c>
      <c r="D21" s="5">
        <v>10</v>
      </c>
      <c r="E21" s="64" t="s">
        <v>174</v>
      </c>
      <c r="F21" s="64" t="s">
        <v>34</v>
      </c>
      <c r="G21" s="64">
        <v>7</v>
      </c>
      <c r="H21" s="65">
        <v>147</v>
      </c>
      <c r="I21" s="65">
        <v>586.71428571428578</v>
      </c>
      <c r="J21" s="65">
        <v>540.28571428571433</v>
      </c>
      <c r="K21" s="65">
        <v>148.28571428571428</v>
      </c>
      <c r="L21" s="65">
        <v>8.5714285714285712</v>
      </c>
      <c r="M21" s="65">
        <v>204.71428571428569</v>
      </c>
      <c r="N21" s="65">
        <v>46.428571428571431</v>
      </c>
      <c r="O21" s="65">
        <v>1.7142857142857142</v>
      </c>
      <c r="P21" s="65">
        <v>4.8571428571428568</v>
      </c>
      <c r="Q21" s="65">
        <v>15.142857142857142</v>
      </c>
      <c r="R21" s="66">
        <v>0.32785714285714285</v>
      </c>
      <c r="S21" s="66">
        <v>0.37285714285714289</v>
      </c>
      <c r="T21" s="66">
        <f t="shared" si="2"/>
        <v>0.70071428571428573</v>
      </c>
      <c r="U21" s="65">
        <v>25.571428571428573</v>
      </c>
      <c r="Z21" s="21"/>
      <c r="AA21" s="21"/>
      <c r="AB21" s="21"/>
    </row>
    <row r="22" spans="1:28" ht="15.6" x14ac:dyDescent="0.3">
      <c r="A22" s="5">
        <v>1</v>
      </c>
      <c r="B22" s="5">
        <v>29</v>
      </c>
      <c r="C22" s="5" t="s">
        <v>45</v>
      </c>
      <c r="D22" s="5">
        <v>13</v>
      </c>
      <c r="E22" s="64" t="s">
        <v>59</v>
      </c>
      <c r="F22" s="64" t="s">
        <v>33</v>
      </c>
      <c r="G22" s="64">
        <v>9</v>
      </c>
      <c r="H22" s="65">
        <v>135.33333333333334</v>
      </c>
      <c r="I22" s="65">
        <v>555.77777777777783</v>
      </c>
      <c r="J22" s="65">
        <v>490.22222222222223</v>
      </c>
      <c r="K22" s="65">
        <v>143.44444444444446</v>
      </c>
      <c r="L22" s="65">
        <v>23.888888888888889</v>
      </c>
      <c r="M22" s="65">
        <v>249.55555555555554</v>
      </c>
      <c r="N22" s="65">
        <v>65.555555555555557</v>
      </c>
      <c r="O22" s="65">
        <v>2.6666666666666665</v>
      </c>
      <c r="P22" s="65">
        <v>5.8888888888888893</v>
      </c>
      <c r="Q22" s="65">
        <v>10.777777777777779</v>
      </c>
      <c r="R22" s="66">
        <v>0.37422222222222223</v>
      </c>
      <c r="S22" s="66">
        <v>0.50888888888888895</v>
      </c>
      <c r="T22" s="66">
        <f t="shared" si="2"/>
        <v>0.88311111111111118</v>
      </c>
      <c r="U22" s="65">
        <v>8.2222222222222214</v>
      </c>
      <c r="Z22" s="21"/>
      <c r="AA22" s="21"/>
      <c r="AB22" s="21"/>
    </row>
    <row r="23" spans="1:28" ht="15.6" x14ac:dyDescent="0.3">
      <c r="A23" s="5">
        <v>1</v>
      </c>
      <c r="B23" s="5">
        <v>32</v>
      </c>
      <c r="C23" s="5" t="s">
        <v>360</v>
      </c>
      <c r="D23" s="5">
        <v>18</v>
      </c>
      <c r="E23" s="64" t="s">
        <v>118</v>
      </c>
      <c r="F23" s="64" t="s">
        <v>30</v>
      </c>
      <c r="G23" s="64">
        <v>7</v>
      </c>
      <c r="H23" s="65">
        <v>149.42857142857142</v>
      </c>
      <c r="I23" s="65">
        <v>609</v>
      </c>
      <c r="J23" s="65">
        <v>526.57142857142856</v>
      </c>
      <c r="K23" s="65">
        <v>140</v>
      </c>
      <c r="L23" s="65">
        <v>15</v>
      </c>
      <c r="M23" s="65">
        <v>219.85714285714283</v>
      </c>
      <c r="N23" s="65">
        <v>82.428571428571431</v>
      </c>
      <c r="O23" s="65">
        <v>7.7142857142857144</v>
      </c>
      <c r="P23" s="65">
        <v>4</v>
      </c>
      <c r="Q23" s="65">
        <v>9.5714285714285712</v>
      </c>
      <c r="R23" s="66">
        <v>0.37014285714285716</v>
      </c>
      <c r="S23" s="66">
        <v>0.41642857142857143</v>
      </c>
      <c r="T23" s="66">
        <f t="shared" si="2"/>
        <v>0.78657142857142859</v>
      </c>
      <c r="U23" s="65">
        <v>11.428571428571429</v>
      </c>
      <c r="Z23" s="21"/>
      <c r="AA23" s="21"/>
      <c r="AB23" s="21"/>
    </row>
    <row r="24" spans="1:28" ht="15.6" x14ac:dyDescent="0.3">
      <c r="A24" s="5">
        <v>1</v>
      </c>
      <c r="B24" s="5">
        <v>33</v>
      </c>
      <c r="C24" s="5" t="s">
        <v>46</v>
      </c>
      <c r="D24" s="5">
        <v>31</v>
      </c>
      <c r="E24" s="64" t="s">
        <v>63</v>
      </c>
      <c r="F24" s="64" t="s">
        <v>30</v>
      </c>
      <c r="G24" s="64">
        <v>10</v>
      </c>
      <c r="H24" s="65">
        <v>145.80000000000001</v>
      </c>
      <c r="I24" s="65">
        <v>621</v>
      </c>
      <c r="J24" s="65">
        <v>513.9</v>
      </c>
      <c r="K24" s="65">
        <v>145.1</v>
      </c>
      <c r="L24" s="65">
        <v>17.3</v>
      </c>
      <c r="M24" s="65">
        <v>233.89999999999998</v>
      </c>
      <c r="N24" s="65">
        <v>107.1</v>
      </c>
      <c r="O24" s="65">
        <v>2.4</v>
      </c>
      <c r="P24" s="65">
        <v>6.1</v>
      </c>
      <c r="Q24" s="65">
        <v>6.3</v>
      </c>
      <c r="R24" s="66">
        <v>0.4037</v>
      </c>
      <c r="S24" s="66">
        <v>0.45479999999999998</v>
      </c>
      <c r="T24" s="66">
        <f t="shared" si="2"/>
        <v>0.85850000000000004</v>
      </c>
      <c r="U24" s="65">
        <v>48.8</v>
      </c>
      <c r="Z24" s="21"/>
      <c r="AA24" s="21"/>
      <c r="AB24" s="21"/>
    </row>
    <row r="25" spans="1:28" ht="15.6" x14ac:dyDescent="0.3">
      <c r="A25" s="5">
        <v>1</v>
      </c>
      <c r="B25" s="5">
        <v>34</v>
      </c>
      <c r="C25" s="5" t="s">
        <v>360</v>
      </c>
      <c r="D25" s="5">
        <v>16</v>
      </c>
      <c r="E25" s="64" t="s">
        <v>79</v>
      </c>
      <c r="F25" s="64" t="s">
        <v>31</v>
      </c>
      <c r="G25" s="64">
        <v>6</v>
      </c>
      <c r="H25" s="65">
        <v>145.33333333333334</v>
      </c>
      <c r="I25" s="65">
        <v>619.33333333333337</v>
      </c>
      <c r="J25" s="65">
        <v>575.83333333333337</v>
      </c>
      <c r="K25" s="65">
        <v>179.5</v>
      </c>
      <c r="L25" s="65">
        <v>12.333333333333334</v>
      </c>
      <c r="M25" s="65">
        <v>275.66666666666669</v>
      </c>
      <c r="N25" s="65">
        <v>43.5</v>
      </c>
      <c r="O25" s="65">
        <v>1</v>
      </c>
      <c r="P25" s="65">
        <v>4.666666666666667</v>
      </c>
      <c r="Q25" s="65">
        <v>8.5</v>
      </c>
      <c r="R25" s="66">
        <v>0.35549999999999998</v>
      </c>
      <c r="S25" s="66">
        <v>0.47383333333333333</v>
      </c>
      <c r="T25" s="66">
        <f t="shared" si="2"/>
        <v>0.82933333333333326</v>
      </c>
      <c r="U25" s="65">
        <v>16</v>
      </c>
      <c r="Z25" s="21"/>
      <c r="AA25" s="21"/>
      <c r="AB25" s="21"/>
    </row>
    <row r="26" spans="1:28" ht="15.6" x14ac:dyDescent="0.3">
      <c r="A26" s="5">
        <v>1</v>
      </c>
      <c r="B26" s="5">
        <v>37</v>
      </c>
      <c r="C26" s="5" t="s">
        <v>45</v>
      </c>
      <c r="D26" s="5">
        <v>15</v>
      </c>
      <c r="E26" s="64" t="s">
        <v>61</v>
      </c>
      <c r="F26" s="64" t="s">
        <v>33</v>
      </c>
      <c r="G26" s="64">
        <v>10</v>
      </c>
      <c r="H26" s="65">
        <v>144</v>
      </c>
      <c r="I26" s="65">
        <v>580.6</v>
      </c>
      <c r="J26" s="65">
        <v>512.9</v>
      </c>
      <c r="K26" s="65">
        <v>141</v>
      </c>
      <c r="L26" s="65">
        <v>29.2</v>
      </c>
      <c r="M26" s="65">
        <v>260.39999999999998</v>
      </c>
      <c r="N26" s="65">
        <v>67.7</v>
      </c>
      <c r="O26" s="65">
        <v>5.4</v>
      </c>
      <c r="P26" s="65">
        <v>4.5999999999999996</v>
      </c>
      <c r="Q26" s="65">
        <v>9.8000000000000007</v>
      </c>
      <c r="R26" s="66">
        <v>0.36280000000000001</v>
      </c>
      <c r="S26" s="66">
        <v>0.50679999999999992</v>
      </c>
      <c r="T26" s="66">
        <f t="shared" si="2"/>
        <v>0.86959999999999993</v>
      </c>
      <c r="U26" s="65">
        <v>18.3</v>
      </c>
      <c r="Z26" s="21"/>
      <c r="AA26" s="21"/>
      <c r="AB26" s="21"/>
    </row>
    <row r="27" spans="1:28" ht="15.6" x14ac:dyDescent="0.3">
      <c r="A27" s="5">
        <v>1</v>
      </c>
      <c r="B27" s="49">
        <v>38</v>
      </c>
      <c r="C27" s="49" t="s">
        <v>45</v>
      </c>
      <c r="D27" s="49">
        <v>3</v>
      </c>
      <c r="E27" s="64" t="s">
        <v>104</v>
      </c>
      <c r="F27" s="64" t="s">
        <v>78</v>
      </c>
      <c r="G27" s="64">
        <v>5</v>
      </c>
      <c r="H27" s="65">
        <v>137.4</v>
      </c>
      <c r="I27" s="65">
        <v>555.20000000000005</v>
      </c>
      <c r="J27" s="65">
        <v>520</v>
      </c>
      <c r="K27" s="65">
        <v>157.6</v>
      </c>
      <c r="L27" s="65">
        <v>17.399999999999999</v>
      </c>
      <c r="M27" s="65">
        <v>236.99999999999997</v>
      </c>
      <c r="N27" s="65">
        <v>35.200000000000003</v>
      </c>
      <c r="O27" s="65">
        <v>4.8</v>
      </c>
      <c r="P27" s="65">
        <v>4.4000000000000004</v>
      </c>
      <c r="Q27" s="65">
        <v>14.8</v>
      </c>
      <c r="R27" s="66">
        <v>0.34939999999999999</v>
      </c>
      <c r="S27" s="66">
        <v>0.45240000000000002</v>
      </c>
      <c r="T27" s="66">
        <f t="shared" si="2"/>
        <v>0.80180000000000007</v>
      </c>
      <c r="U27" s="65">
        <v>2.2000000000000002</v>
      </c>
      <c r="Z27" s="21"/>
      <c r="AA27" s="21"/>
      <c r="AB27" s="21"/>
    </row>
    <row r="28" spans="1:28" ht="15.6" x14ac:dyDescent="0.3">
      <c r="A28" s="5">
        <v>1</v>
      </c>
      <c r="B28" s="5">
        <v>41</v>
      </c>
      <c r="C28" s="5" t="s">
        <v>362</v>
      </c>
      <c r="D28" s="5">
        <v>12</v>
      </c>
      <c r="E28" s="64" t="s">
        <v>68</v>
      </c>
      <c r="F28" s="64" t="s">
        <v>31</v>
      </c>
      <c r="G28" s="64">
        <v>6</v>
      </c>
      <c r="H28" s="65">
        <v>136</v>
      </c>
      <c r="I28" s="65">
        <v>550.66666666666663</v>
      </c>
      <c r="J28" s="65">
        <v>503.5</v>
      </c>
      <c r="K28" s="65">
        <v>160.66666666666666</v>
      </c>
      <c r="L28" s="65">
        <v>12</v>
      </c>
      <c r="M28" s="65">
        <v>231.66666666666669</v>
      </c>
      <c r="N28" s="65">
        <v>47.166666666666664</v>
      </c>
      <c r="O28" s="65">
        <v>4.833333333333333</v>
      </c>
      <c r="P28" s="65">
        <v>4.333333333333333</v>
      </c>
      <c r="Q28" s="65">
        <v>15.833333333333334</v>
      </c>
      <c r="R28" s="66">
        <v>0.38016666666666671</v>
      </c>
      <c r="S28" s="66">
        <v>0.46100000000000002</v>
      </c>
      <c r="T28" s="66">
        <f t="shared" si="2"/>
        <v>0.84116666666666673</v>
      </c>
      <c r="U28" s="65">
        <v>16</v>
      </c>
      <c r="Z28" s="21"/>
      <c r="AA28" s="21"/>
      <c r="AB28" s="21"/>
    </row>
    <row r="29" spans="1:28" ht="15.6" x14ac:dyDescent="0.3">
      <c r="A29" s="5">
        <v>1</v>
      </c>
      <c r="B29" s="5">
        <v>42</v>
      </c>
      <c r="C29" s="5" t="s">
        <v>45</v>
      </c>
      <c r="D29" s="5">
        <v>22</v>
      </c>
      <c r="E29" s="64" t="s">
        <v>70</v>
      </c>
      <c r="F29" s="64" t="s">
        <v>32</v>
      </c>
      <c r="G29" s="64">
        <v>10</v>
      </c>
      <c r="H29" s="65">
        <v>143.5</v>
      </c>
      <c r="I29" s="65">
        <v>591.6</v>
      </c>
      <c r="J29" s="65">
        <v>522.9</v>
      </c>
      <c r="K29" s="65">
        <v>139.6</v>
      </c>
      <c r="L29" s="65">
        <v>29</v>
      </c>
      <c r="M29" s="65">
        <v>256.60000000000002</v>
      </c>
      <c r="N29" s="65">
        <v>68.7</v>
      </c>
      <c r="O29" s="65">
        <v>1.1000000000000001</v>
      </c>
      <c r="P29" s="65">
        <v>6.8</v>
      </c>
      <c r="Q29" s="65">
        <v>13.6</v>
      </c>
      <c r="R29" s="66">
        <v>0.34899999999999992</v>
      </c>
      <c r="S29" s="66">
        <v>0.48819999999999997</v>
      </c>
      <c r="T29" s="66">
        <f t="shared" si="2"/>
        <v>0.83719999999999994</v>
      </c>
      <c r="U29" s="65">
        <v>5.6</v>
      </c>
      <c r="Z29" s="21"/>
      <c r="AA29" s="21"/>
      <c r="AB29" s="21"/>
    </row>
    <row r="30" spans="1:28" ht="15.6" x14ac:dyDescent="0.3">
      <c r="A30" s="5">
        <v>1</v>
      </c>
      <c r="B30" s="5">
        <v>43</v>
      </c>
      <c r="C30" s="5" t="s">
        <v>361</v>
      </c>
      <c r="D30" s="5">
        <v>12</v>
      </c>
      <c r="E30" s="64" t="s">
        <v>57</v>
      </c>
      <c r="F30" s="64" t="s">
        <v>29</v>
      </c>
      <c r="G30" s="64">
        <v>5</v>
      </c>
      <c r="H30" s="65">
        <v>134.4</v>
      </c>
      <c r="I30" s="65">
        <v>554</v>
      </c>
      <c r="J30" s="65">
        <v>478.4</v>
      </c>
      <c r="K30" s="65">
        <v>136.4</v>
      </c>
      <c r="L30" s="65">
        <v>27.6</v>
      </c>
      <c r="M30" s="65">
        <v>247.80000000000004</v>
      </c>
      <c r="N30" s="65">
        <v>75.599999999999994</v>
      </c>
      <c r="O30" s="65">
        <v>1.4</v>
      </c>
      <c r="P30" s="65">
        <v>3.6</v>
      </c>
      <c r="Q30" s="65">
        <v>16</v>
      </c>
      <c r="R30" s="66">
        <v>0.37879999999999997</v>
      </c>
      <c r="S30" s="66">
        <v>0.51579999999999993</v>
      </c>
      <c r="T30" s="66">
        <f t="shared" si="2"/>
        <v>0.89459999999999984</v>
      </c>
      <c r="U30" s="65">
        <v>10</v>
      </c>
      <c r="Z30" s="21"/>
      <c r="AA30" s="21"/>
      <c r="AB30" s="21"/>
    </row>
    <row r="31" spans="1:28" ht="15.6" x14ac:dyDescent="0.3">
      <c r="A31" s="5">
        <v>1</v>
      </c>
      <c r="B31" s="5">
        <v>44</v>
      </c>
      <c r="C31" s="5" t="s">
        <v>46</v>
      </c>
      <c r="D31" s="5">
        <v>15</v>
      </c>
      <c r="E31" s="64" t="s">
        <v>75</v>
      </c>
      <c r="F31" s="64" t="s">
        <v>32</v>
      </c>
      <c r="G31" s="64">
        <v>9</v>
      </c>
      <c r="H31" s="65">
        <v>147.77777777777777</v>
      </c>
      <c r="I31" s="65">
        <v>606.11111111111109</v>
      </c>
      <c r="J31" s="65">
        <v>547.66666666666663</v>
      </c>
      <c r="K31" s="65">
        <v>164.55555555555554</v>
      </c>
      <c r="L31" s="65">
        <v>16.444444444444443</v>
      </c>
      <c r="M31" s="65">
        <v>253.33333333333331</v>
      </c>
      <c r="N31" s="65">
        <v>58.444444444444443</v>
      </c>
      <c r="O31" s="65">
        <v>2.5555555555555554</v>
      </c>
      <c r="P31" s="65">
        <v>6.5555555555555554</v>
      </c>
      <c r="Q31" s="65">
        <v>18.555555555555557</v>
      </c>
      <c r="R31" s="66">
        <v>0.3667777777777777</v>
      </c>
      <c r="S31" s="66">
        <v>0.4642222222222222</v>
      </c>
      <c r="T31" s="66">
        <f t="shared" si="2"/>
        <v>0.83099999999999996</v>
      </c>
      <c r="U31" s="65">
        <v>0.88888888888888884</v>
      </c>
      <c r="Z31" s="21"/>
      <c r="AA31" s="21"/>
      <c r="AB31" s="21"/>
    </row>
    <row r="32" spans="1:28" ht="15.6" x14ac:dyDescent="0.3">
      <c r="A32" s="5">
        <v>1</v>
      </c>
      <c r="B32" s="5">
        <v>49</v>
      </c>
      <c r="C32" s="5" t="s">
        <v>361</v>
      </c>
      <c r="D32" s="5">
        <v>6</v>
      </c>
      <c r="E32" s="64" t="s">
        <v>98</v>
      </c>
      <c r="F32" s="64" t="s">
        <v>31</v>
      </c>
      <c r="G32" s="64">
        <v>6</v>
      </c>
      <c r="H32" s="65">
        <v>145.5</v>
      </c>
      <c r="I32" s="65">
        <v>594.5</v>
      </c>
      <c r="J32" s="65">
        <v>535.16666666666663</v>
      </c>
      <c r="K32" s="65">
        <v>162.83333333333334</v>
      </c>
      <c r="L32" s="65">
        <v>14.333333333333334</v>
      </c>
      <c r="M32" s="65">
        <v>240.16666666666669</v>
      </c>
      <c r="N32" s="65">
        <v>59.333333333333336</v>
      </c>
      <c r="O32" s="65">
        <v>6.5</v>
      </c>
      <c r="P32" s="65">
        <v>3.1666666666666665</v>
      </c>
      <c r="Q32" s="65">
        <v>19.5</v>
      </c>
      <c r="R32" s="66">
        <v>0.37333333333333335</v>
      </c>
      <c r="S32" s="66">
        <v>0.43883333333333335</v>
      </c>
      <c r="T32" s="66">
        <f t="shared" si="2"/>
        <v>0.8121666666666667</v>
      </c>
      <c r="U32" s="65">
        <v>2</v>
      </c>
      <c r="Z32" s="21"/>
      <c r="AA32" s="21"/>
      <c r="AB32" s="21"/>
    </row>
    <row r="33" spans="1:29" ht="15.6" x14ac:dyDescent="0.3">
      <c r="A33" s="5">
        <v>1</v>
      </c>
      <c r="B33" s="5">
        <v>51</v>
      </c>
      <c r="C33" s="5" t="s">
        <v>362</v>
      </c>
      <c r="D33" s="5">
        <v>9</v>
      </c>
      <c r="E33" s="64" t="s">
        <v>87</v>
      </c>
      <c r="F33" s="64" t="s">
        <v>33</v>
      </c>
      <c r="G33" s="64">
        <v>5</v>
      </c>
      <c r="H33" s="65">
        <v>137.4</v>
      </c>
      <c r="I33" s="65">
        <v>578.4</v>
      </c>
      <c r="J33" s="65">
        <v>520.79999999999995</v>
      </c>
      <c r="K33" s="65">
        <v>162.6</v>
      </c>
      <c r="L33" s="65">
        <v>8</v>
      </c>
      <c r="M33" s="65">
        <v>229.40000000000003</v>
      </c>
      <c r="N33" s="65">
        <v>57.6</v>
      </c>
      <c r="O33" s="65">
        <v>0.6</v>
      </c>
      <c r="P33" s="65">
        <v>2.8</v>
      </c>
      <c r="Q33" s="65">
        <v>7.6</v>
      </c>
      <c r="R33" s="66">
        <v>0.37980000000000003</v>
      </c>
      <c r="S33" s="66">
        <v>0.44140000000000007</v>
      </c>
      <c r="T33" s="66">
        <f t="shared" si="2"/>
        <v>0.82120000000000015</v>
      </c>
      <c r="U33" s="65">
        <v>20.399999999999999</v>
      </c>
      <c r="Z33" s="21"/>
      <c r="AA33" s="21"/>
      <c r="AB33" s="21"/>
    </row>
    <row r="34" spans="1:29" ht="15.6" x14ac:dyDescent="0.3">
      <c r="A34" s="5">
        <v>1</v>
      </c>
      <c r="B34" s="5">
        <v>57</v>
      </c>
      <c r="C34" s="5" t="s">
        <v>360</v>
      </c>
      <c r="D34" s="5">
        <v>13</v>
      </c>
      <c r="E34" s="64" t="s">
        <v>58</v>
      </c>
      <c r="F34" s="64" t="s">
        <v>33</v>
      </c>
      <c r="G34" s="64">
        <v>6</v>
      </c>
      <c r="H34" s="65">
        <v>142.5</v>
      </c>
      <c r="I34" s="65">
        <v>578</v>
      </c>
      <c r="J34" s="65">
        <v>526.16666666666663</v>
      </c>
      <c r="K34" s="65">
        <v>154.16666666666666</v>
      </c>
      <c r="L34" s="65">
        <v>31.166666666666668</v>
      </c>
      <c r="M34" s="65">
        <v>281.16666666666663</v>
      </c>
      <c r="N34" s="65">
        <v>51.833333333333336</v>
      </c>
      <c r="O34" s="65">
        <v>4.833333333333333</v>
      </c>
      <c r="P34" s="65">
        <v>5.833333333333333</v>
      </c>
      <c r="Q34" s="65">
        <v>15.166666666666666</v>
      </c>
      <c r="R34" s="66">
        <v>0.35666666666666669</v>
      </c>
      <c r="S34" s="66">
        <v>0.52916666666666667</v>
      </c>
      <c r="T34" s="66">
        <f t="shared" si="2"/>
        <v>0.88583333333333336</v>
      </c>
      <c r="U34" s="65">
        <v>6</v>
      </c>
      <c r="Z34" s="21"/>
      <c r="AA34" s="21"/>
      <c r="AB34" s="21"/>
    </row>
    <row r="35" spans="1:29" ht="15.6" x14ac:dyDescent="0.3">
      <c r="A35" s="5">
        <v>1</v>
      </c>
      <c r="B35" s="5">
        <v>59</v>
      </c>
      <c r="C35" s="5" t="s">
        <v>361</v>
      </c>
      <c r="D35" s="5">
        <v>7</v>
      </c>
      <c r="E35" s="64" t="s">
        <v>62</v>
      </c>
      <c r="F35" s="64" t="s">
        <v>33</v>
      </c>
      <c r="G35" s="64">
        <v>7</v>
      </c>
      <c r="H35" s="65">
        <v>151.71428571428572</v>
      </c>
      <c r="I35" s="65">
        <v>616.57142857142856</v>
      </c>
      <c r="J35" s="65">
        <v>549.71428571428567</v>
      </c>
      <c r="K35" s="65">
        <v>157.28571428571428</v>
      </c>
      <c r="L35" s="65">
        <v>27.714285714285715</v>
      </c>
      <c r="M35" s="65">
        <v>276.14285714285717</v>
      </c>
      <c r="N35" s="65">
        <v>66.857142857142861</v>
      </c>
      <c r="O35" s="65">
        <v>7.5714285714285712</v>
      </c>
      <c r="P35" s="65">
        <v>6.2857142857142856</v>
      </c>
      <c r="Q35" s="65">
        <v>11.285714285714286</v>
      </c>
      <c r="R35" s="66">
        <v>0.36657142857142855</v>
      </c>
      <c r="S35" s="66">
        <v>0.50028571428571433</v>
      </c>
      <c r="T35" s="66">
        <f t="shared" si="2"/>
        <v>0.86685714285714288</v>
      </c>
      <c r="U35" s="65">
        <v>3</v>
      </c>
      <c r="Z35" s="21"/>
      <c r="AA35" s="21"/>
      <c r="AB35" s="21"/>
    </row>
    <row r="36" spans="1:29" ht="15.6" x14ac:dyDescent="0.3">
      <c r="A36" s="5">
        <v>1</v>
      </c>
      <c r="B36" s="5">
        <v>62</v>
      </c>
      <c r="C36" s="5" t="s">
        <v>361</v>
      </c>
      <c r="D36" s="5">
        <v>19</v>
      </c>
      <c r="E36" s="64" t="s">
        <v>72</v>
      </c>
      <c r="F36" s="64" t="s">
        <v>32</v>
      </c>
      <c r="G36" s="64">
        <v>5</v>
      </c>
      <c r="H36" s="65">
        <v>141.80000000000001</v>
      </c>
      <c r="I36" s="65">
        <v>570</v>
      </c>
      <c r="J36" s="65">
        <v>511.8</v>
      </c>
      <c r="K36" s="65">
        <v>142.80000000000001</v>
      </c>
      <c r="L36" s="65">
        <v>22.2</v>
      </c>
      <c r="M36" s="65">
        <v>244.39999999999998</v>
      </c>
      <c r="N36" s="65">
        <v>58.2</v>
      </c>
      <c r="O36" s="65">
        <v>7.2</v>
      </c>
      <c r="P36" s="65">
        <v>4.5999999999999996</v>
      </c>
      <c r="Q36" s="65">
        <v>10.4</v>
      </c>
      <c r="R36" s="66">
        <v>0.35660000000000008</v>
      </c>
      <c r="S36" s="66">
        <v>0.47800000000000004</v>
      </c>
      <c r="T36" s="66">
        <f t="shared" si="2"/>
        <v>0.83460000000000012</v>
      </c>
      <c r="U36" s="65">
        <v>7.6</v>
      </c>
      <c r="Z36" s="21"/>
      <c r="AA36" s="21"/>
      <c r="AB36" s="21"/>
    </row>
    <row r="37" spans="1:29" ht="15.6" x14ac:dyDescent="0.3">
      <c r="A37" s="5">
        <v>1</v>
      </c>
      <c r="B37" s="5">
        <v>63</v>
      </c>
      <c r="C37" s="5" t="s">
        <v>362</v>
      </c>
      <c r="D37" s="5">
        <v>7</v>
      </c>
      <c r="E37" s="64" t="s">
        <v>148</v>
      </c>
      <c r="F37" s="64" t="s">
        <v>30</v>
      </c>
      <c r="G37" s="64">
        <v>7</v>
      </c>
      <c r="H37" s="65">
        <v>142.42857142857142</v>
      </c>
      <c r="I37" s="65">
        <v>613.85714285714278</v>
      </c>
      <c r="J37" s="65">
        <v>540.14285714285711</v>
      </c>
      <c r="K37" s="65">
        <v>144.57142857142858</v>
      </c>
      <c r="L37" s="65">
        <v>12</v>
      </c>
      <c r="M37" s="65">
        <v>211.42857142857144</v>
      </c>
      <c r="N37" s="65">
        <v>73.714285714285708</v>
      </c>
      <c r="O37" s="65">
        <v>3</v>
      </c>
      <c r="P37" s="65">
        <v>3.2857142857142856</v>
      </c>
      <c r="Q37" s="65">
        <v>8</v>
      </c>
      <c r="R37" s="66">
        <v>0.35599999999999998</v>
      </c>
      <c r="S37" s="66">
        <v>0.3894285714285714</v>
      </c>
      <c r="T37" s="66">
        <f t="shared" si="2"/>
        <v>0.74542857142857133</v>
      </c>
      <c r="U37" s="65">
        <v>53</v>
      </c>
      <c r="Z37" s="21"/>
      <c r="AA37" s="21"/>
      <c r="AB37" s="21"/>
    </row>
    <row r="38" spans="1:29" ht="15.6" x14ac:dyDescent="0.3">
      <c r="A38" s="5">
        <v>1</v>
      </c>
      <c r="B38" s="5">
        <v>64</v>
      </c>
      <c r="C38" s="5" t="s">
        <v>362</v>
      </c>
      <c r="D38" s="5">
        <v>12</v>
      </c>
      <c r="E38" s="64" t="s">
        <v>66</v>
      </c>
      <c r="F38" s="64" t="s">
        <v>33</v>
      </c>
      <c r="G38" s="64">
        <v>8</v>
      </c>
      <c r="H38" s="65">
        <v>152.625</v>
      </c>
      <c r="I38" s="65">
        <v>639.125</v>
      </c>
      <c r="J38" s="65">
        <v>539.5</v>
      </c>
      <c r="K38" s="65">
        <v>158.375</v>
      </c>
      <c r="L38" s="65">
        <v>19.125</v>
      </c>
      <c r="M38" s="65">
        <v>245.125</v>
      </c>
      <c r="N38" s="65">
        <v>99.625</v>
      </c>
      <c r="O38" s="65">
        <v>1.25</v>
      </c>
      <c r="P38" s="65">
        <v>4.75</v>
      </c>
      <c r="Q38" s="65">
        <v>15.625</v>
      </c>
      <c r="R38" s="66">
        <v>0.40075000000000005</v>
      </c>
      <c r="S38" s="66">
        <v>0.45300000000000001</v>
      </c>
      <c r="T38" s="66">
        <f t="shared" si="2"/>
        <v>0.85375000000000001</v>
      </c>
      <c r="U38" s="65">
        <v>2.5</v>
      </c>
      <c r="Z38" s="21"/>
      <c r="AA38" s="21"/>
      <c r="AB38" s="21"/>
    </row>
    <row r="39" spans="1:29" ht="15.6" x14ac:dyDescent="0.3">
      <c r="A39" s="5">
        <v>1</v>
      </c>
      <c r="B39" s="5">
        <v>65</v>
      </c>
      <c r="C39" s="5" t="s">
        <v>362</v>
      </c>
      <c r="D39" s="5">
        <v>6</v>
      </c>
      <c r="E39" s="64" t="s">
        <v>64</v>
      </c>
      <c r="F39" s="64" t="s">
        <v>29</v>
      </c>
      <c r="G39" s="64">
        <v>5</v>
      </c>
      <c r="H39" s="65">
        <v>131.80000000000001</v>
      </c>
      <c r="I39" s="65">
        <v>528.4</v>
      </c>
      <c r="J39" s="65">
        <v>455.8</v>
      </c>
      <c r="K39" s="65">
        <v>123.4</v>
      </c>
      <c r="L39" s="65">
        <v>24.8</v>
      </c>
      <c r="M39" s="65">
        <v>221</v>
      </c>
      <c r="N39" s="65">
        <v>72.599999999999994</v>
      </c>
      <c r="O39" s="65">
        <v>7.6</v>
      </c>
      <c r="P39" s="65">
        <v>5.8</v>
      </c>
      <c r="Q39" s="65">
        <v>13.6</v>
      </c>
      <c r="R39" s="66">
        <v>0.37480000000000002</v>
      </c>
      <c r="S39" s="66">
        <v>0.48279999999999995</v>
      </c>
      <c r="T39" s="66">
        <f t="shared" si="2"/>
        <v>0.85759999999999992</v>
      </c>
      <c r="U39" s="65">
        <v>2.6</v>
      </c>
      <c r="Z39" s="21"/>
      <c r="AA39" s="21"/>
      <c r="AB39" s="21"/>
    </row>
    <row r="40" spans="1:29" ht="15.6" x14ac:dyDescent="0.3">
      <c r="A40" s="5">
        <v>1</v>
      </c>
      <c r="B40" s="5">
        <v>67</v>
      </c>
      <c r="C40" s="5" t="s">
        <v>360</v>
      </c>
      <c r="D40" s="5">
        <v>15</v>
      </c>
      <c r="E40" s="64" t="s">
        <v>71</v>
      </c>
      <c r="F40" s="64" t="s">
        <v>33</v>
      </c>
      <c r="G40" s="64">
        <v>10</v>
      </c>
      <c r="H40" s="65">
        <v>147.9</v>
      </c>
      <c r="I40" s="65">
        <v>645.79999999999995</v>
      </c>
      <c r="J40" s="65">
        <v>572</v>
      </c>
      <c r="K40" s="65">
        <v>156.5</v>
      </c>
      <c r="L40" s="65">
        <v>28</v>
      </c>
      <c r="M40" s="65">
        <v>276.20000000000005</v>
      </c>
      <c r="N40" s="65">
        <v>73.8</v>
      </c>
      <c r="O40" s="65">
        <v>3.8</v>
      </c>
      <c r="P40" s="65">
        <v>5.5</v>
      </c>
      <c r="Q40" s="65">
        <v>9</v>
      </c>
      <c r="R40" s="66">
        <v>0.35660000000000003</v>
      </c>
      <c r="S40" s="66">
        <v>0.47870000000000001</v>
      </c>
      <c r="T40" s="66">
        <f t="shared" si="2"/>
        <v>0.83530000000000004</v>
      </c>
      <c r="U40" s="65">
        <v>38</v>
      </c>
      <c r="Z40" s="21"/>
      <c r="AA40" s="21"/>
      <c r="AB40" s="21"/>
    </row>
    <row r="41" spans="1:29" ht="15.6" x14ac:dyDescent="0.3">
      <c r="A41" s="5">
        <v>1</v>
      </c>
      <c r="B41" s="49">
        <v>68</v>
      </c>
      <c r="C41" s="49" t="s">
        <v>45</v>
      </c>
      <c r="D41" s="49">
        <v>3</v>
      </c>
      <c r="E41" s="64" t="s">
        <v>139</v>
      </c>
      <c r="F41" s="64" t="s">
        <v>31</v>
      </c>
      <c r="G41" s="64">
        <v>10</v>
      </c>
      <c r="H41" s="65">
        <v>155.69999999999999</v>
      </c>
      <c r="I41" s="65">
        <v>633.9</v>
      </c>
      <c r="J41" s="65">
        <v>568.29999999999995</v>
      </c>
      <c r="K41" s="65">
        <v>144.1</v>
      </c>
      <c r="L41" s="65">
        <v>25.2</v>
      </c>
      <c r="M41" s="65">
        <v>244.10000000000002</v>
      </c>
      <c r="N41" s="65">
        <v>65.599999999999994</v>
      </c>
      <c r="O41" s="65">
        <v>3.5</v>
      </c>
      <c r="P41" s="65">
        <v>5.9</v>
      </c>
      <c r="Q41" s="65">
        <v>11.8</v>
      </c>
      <c r="R41" s="66">
        <v>0.33110000000000006</v>
      </c>
      <c r="S41" s="66">
        <v>0.42849999999999999</v>
      </c>
      <c r="T41" s="66">
        <f t="shared" ref="T41:T72" si="3">R41+S41</f>
        <v>0.75960000000000005</v>
      </c>
      <c r="U41" s="65">
        <v>2.9</v>
      </c>
      <c r="Z41" s="21"/>
      <c r="AA41" s="21"/>
      <c r="AB41" s="21"/>
    </row>
    <row r="42" spans="1:29" ht="15.6" x14ac:dyDescent="0.3">
      <c r="A42" s="5">
        <v>1</v>
      </c>
      <c r="B42" s="5">
        <v>70</v>
      </c>
      <c r="C42" s="5" t="s">
        <v>46</v>
      </c>
      <c r="D42" s="5">
        <v>3</v>
      </c>
      <c r="E42" s="64" t="s">
        <v>144</v>
      </c>
      <c r="F42" s="64" t="s">
        <v>33</v>
      </c>
      <c r="G42" s="64">
        <v>9</v>
      </c>
      <c r="H42" s="65">
        <v>145.33333333333334</v>
      </c>
      <c r="I42" s="65">
        <v>619</v>
      </c>
      <c r="J42" s="65">
        <v>570</v>
      </c>
      <c r="K42" s="65">
        <v>172.33333333333334</v>
      </c>
      <c r="L42" s="65">
        <v>5.2222222222222223</v>
      </c>
      <c r="M42" s="65">
        <v>226.44444444444443</v>
      </c>
      <c r="N42" s="65">
        <v>49</v>
      </c>
      <c r="O42" s="65">
        <v>1.5555555555555556</v>
      </c>
      <c r="P42" s="65">
        <v>2.7777777777777777</v>
      </c>
      <c r="Q42" s="65">
        <v>8.5555555555555554</v>
      </c>
      <c r="R42" s="66">
        <v>0.35544444444444445</v>
      </c>
      <c r="S42" s="66">
        <v>0.39611111111111114</v>
      </c>
      <c r="T42" s="66">
        <f t="shared" si="3"/>
        <v>0.75155555555555553</v>
      </c>
      <c r="U42" s="65">
        <v>59.333333333333336</v>
      </c>
      <c r="Z42" s="21"/>
      <c r="AA42" s="21"/>
      <c r="AB42" s="21"/>
    </row>
    <row r="43" spans="1:29" ht="15.6" x14ac:dyDescent="0.3">
      <c r="A43" s="5">
        <v>1</v>
      </c>
      <c r="B43" s="5">
        <v>72</v>
      </c>
      <c r="C43" s="5" t="s">
        <v>360</v>
      </c>
      <c r="D43" s="5">
        <v>17</v>
      </c>
      <c r="E43" s="64" t="s">
        <v>142</v>
      </c>
      <c r="F43" s="64" t="s">
        <v>32</v>
      </c>
      <c r="G43" s="64">
        <v>10</v>
      </c>
      <c r="H43" s="65">
        <v>139.69999999999999</v>
      </c>
      <c r="I43" s="65">
        <v>568.59999999999991</v>
      </c>
      <c r="J43" s="65">
        <v>525.79999999999995</v>
      </c>
      <c r="K43" s="65">
        <v>153.6</v>
      </c>
      <c r="L43" s="65">
        <v>11.2</v>
      </c>
      <c r="M43" s="65">
        <v>216</v>
      </c>
      <c r="N43" s="65">
        <v>42.8</v>
      </c>
      <c r="O43" s="65">
        <v>4.2</v>
      </c>
      <c r="P43" s="65">
        <v>5.7</v>
      </c>
      <c r="Q43" s="65">
        <v>15.5</v>
      </c>
      <c r="R43" s="66">
        <v>0.3468</v>
      </c>
      <c r="S43" s="66">
        <v>0.40849999999999992</v>
      </c>
      <c r="T43" s="66">
        <f t="shared" si="3"/>
        <v>0.75529999999999986</v>
      </c>
      <c r="U43" s="65">
        <v>4.8</v>
      </c>
      <c r="Z43" s="21"/>
      <c r="AA43" s="21"/>
      <c r="AB43" s="21"/>
    </row>
    <row r="44" spans="1:29" ht="15.6" x14ac:dyDescent="0.3">
      <c r="A44" s="5">
        <v>1</v>
      </c>
      <c r="B44" s="5">
        <v>73</v>
      </c>
      <c r="C44" s="5" t="s">
        <v>45</v>
      </c>
      <c r="D44" s="5">
        <v>2</v>
      </c>
      <c r="E44" s="64" t="s">
        <v>132</v>
      </c>
      <c r="F44" s="64" t="s">
        <v>31</v>
      </c>
      <c r="G44" s="64">
        <v>10</v>
      </c>
      <c r="H44" s="65">
        <v>152.69999999999999</v>
      </c>
      <c r="I44" s="65">
        <v>619</v>
      </c>
      <c r="J44" s="65">
        <v>537.29999999999995</v>
      </c>
      <c r="K44" s="65">
        <v>137.19999999999999</v>
      </c>
      <c r="L44" s="65">
        <v>19.5</v>
      </c>
      <c r="M44" s="65">
        <v>222.8</v>
      </c>
      <c r="N44" s="65">
        <v>81.7</v>
      </c>
      <c r="O44" s="65">
        <v>5.3</v>
      </c>
      <c r="P44" s="65">
        <v>4.7</v>
      </c>
      <c r="Q44" s="65">
        <v>11.7</v>
      </c>
      <c r="R44" s="66">
        <v>0.35609999999999997</v>
      </c>
      <c r="S44" s="66">
        <v>0.41360000000000002</v>
      </c>
      <c r="T44" s="66">
        <f t="shared" si="3"/>
        <v>0.76970000000000005</v>
      </c>
      <c r="U44" s="65">
        <v>5.4</v>
      </c>
      <c r="Z44" s="21"/>
      <c r="AA44" s="21"/>
      <c r="AB44" s="21"/>
    </row>
    <row r="45" spans="1:29" ht="15.6" x14ac:dyDescent="0.3">
      <c r="A45" s="5">
        <v>1</v>
      </c>
      <c r="B45" s="5">
        <v>74</v>
      </c>
      <c r="C45" s="5" t="s">
        <v>361</v>
      </c>
      <c r="D45" s="5">
        <v>2</v>
      </c>
      <c r="E45" s="64" t="s">
        <v>141</v>
      </c>
      <c r="F45" s="64" t="s">
        <v>30</v>
      </c>
      <c r="G45" s="64">
        <v>6</v>
      </c>
      <c r="H45" s="65">
        <v>137.66666666666666</v>
      </c>
      <c r="I45" s="65">
        <v>560.5</v>
      </c>
      <c r="J45" s="65">
        <v>518.66666666666663</v>
      </c>
      <c r="K45" s="65">
        <v>148.66666666666666</v>
      </c>
      <c r="L45" s="65">
        <v>10.833333333333334</v>
      </c>
      <c r="M45" s="65">
        <v>218</v>
      </c>
      <c r="N45" s="65">
        <v>41.833333333333336</v>
      </c>
      <c r="O45" s="65">
        <v>3.1666666666666665</v>
      </c>
      <c r="P45" s="65">
        <v>5.833333333333333</v>
      </c>
      <c r="Q45" s="65">
        <v>11.333333333333334</v>
      </c>
      <c r="R45" s="66">
        <v>0.34016666666666667</v>
      </c>
      <c r="S45" s="66">
        <v>0.41899999999999998</v>
      </c>
      <c r="T45" s="66">
        <f t="shared" si="3"/>
        <v>0.75916666666666666</v>
      </c>
      <c r="U45" s="65">
        <v>10.333333333333334</v>
      </c>
      <c r="Z45" s="21"/>
      <c r="AA45" s="21"/>
      <c r="AB45" s="21"/>
    </row>
    <row r="46" spans="1:29" ht="15.6" x14ac:dyDescent="0.3">
      <c r="A46" s="5">
        <v>1</v>
      </c>
      <c r="B46" s="49">
        <v>75</v>
      </c>
      <c r="C46" s="49" t="s">
        <v>46</v>
      </c>
      <c r="D46" s="49">
        <v>2</v>
      </c>
      <c r="E46" s="64" t="s">
        <v>207</v>
      </c>
      <c r="F46" s="64" t="s">
        <v>34</v>
      </c>
      <c r="G46" s="64">
        <v>10</v>
      </c>
      <c r="H46" s="65">
        <v>148.9</v>
      </c>
      <c r="I46" s="65">
        <v>622.4</v>
      </c>
      <c r="J46" s="65">
        <v>591.5</v>
      </c>
      <c r="K46" s="65">
        <v>155.19999999999999</v>
      </c>
      <c r="L46" s="65">
        <v>1.1000000000000001</v>
      </c>
      <c r="M46" s="65">
        <v>190.9</v>
      </c>
      <c r="N46" s="65">
        <v>30.9</v>
      </c>
      <c r="O46" s="65">
        <v>1.3</v>
      </c>
      <c r="P46" s="65">
        <v>3.2</v>
      </c>
      <c r="Q46" s="65">
        <v>8.4</v>
      </c>
      <c r="R46" s="66">
        <v>0.29759999999999998</v>
      </c>
      <c r="S46" s="66">
        <v>0.32040000000000002</v>
      </c>
      <c r="T46" s="66">
        <f t="shared" si="3"/>
        <v>0.61799999999999999</v>
      </c>
      <c r="U46" s="65">
        <v>25.1</v>
      </c>
      <c r="Z46" s="21"/>
      <c r="AC46" s="45"/>
    </row>
    <row r="47" spans="1:29" ht="15.6" x14ac:dyDescent="0.3">
      <c r="A47" s="5">
        <v>1</v>
      </c>
      <c r="B47" s="5">
        <v>76</v>
      </c>
      <c r="C47" s="5" t="s">
        <v>362</v>
      </c>
      <c r="D47" s="5">
        <v>6</v>
      </c>
      <c r="E47" s="64" t="s">
        <v>113</v>
      </c>
      <c r="F47" s="64" t="s">
        <v>32</v>
      </c>
      <c r="G47" s="64">
        <v>6</v>
      </c>
      <c r="H47" s="65">
        <v>124</v>
      </c>
      <c r="I47" s="65">
        <v>464.5</v>
      </c>
      <c r="J47" s="65">
        <v>390.33333333333331</v>
      </c>
      <c r="K47" s="65">
        <v>96</v>
      </c>
      <c r="L47" s="65">
        <v>16.833333333333332</v>
      </c>
      <c r="M47" s="65">
        <v>166.83333333333331</v>
      </c>
      <c r="N47" s="65">
        <v>74.166666666666671</v>
      </c>
      <c r="O47" s="65">
        <v>1.1666666666666667</v>
      </c>
      <c r="P47" s="65">
        <v>4.666666666666667</v>
      </c>
      <c r="Q47" s="65">
        <v>10.166666666666666</v>
      </c>
      <c r="R47" s="66">
        <v>0.36349999999999999</v>
      </c>
      <c r="S47" s="66">
        <v>0.42516666666666669</v>
      </c>
      <c r="T47" s="66">
        <f t="shared" si="3"/>
        <v>0.78866666666666663</v>
      </c>
      <c r="U47" s="65">
        <v>2.8333333333333335</v>
      </c>
      <c r="Z47" s="21"/>
      <c r="AA47" s="21"/>
      <c r="AB47" s="21"/>
    </row>
    <row r="48" spans="1:29" ht="15.6" x14ac:dyDescent="0.3">
      <c r="A48" s="5">
        <v>1</v>
      </c>
      <c r="B48" s="5">
        <v>77</v>
      </c>
      <c r="C48" s="5" t="s">
        <v>45</v>
      </c>
      <c r="D48" s="5">
        <v>4</v>
      </c>
      <c r="E48" s="64" t="s">
        <v>111</v>
      </c>
      <c r="F48" s="64" t="s">
        <v>33</v>
      </c>
      <c r="G48" s="64">
        <v>7</v>
      </c>
      <c r="H48" s="65">
        <v>141.71428571428572</v>
      </c>
      <c r="I48" s="65">
        <v>582.57142857142856</v>
      </c>
      <c r="J48" s="65">
        <v>482.42857142857144</v>
      </c>
      <c r="K48" s="65">
        <v>118.85714285714286</v>
      </c>
      <c r="L48" s="65">
        <v>20.714285714285715</v>
      </c>
      <c r="M48" s="65">
        <v>205.71428571428572</v>
      </c>
      <c r="N48" s="65">
        <v>100.14285714285714</v>
      </c>
      <c r="O48" s="65">
        <v>1.4285714285714286</v>
      </c>
      <c r="P48" s="65">
        <v>5.7142857142857144</v>
      </c>
      <c r="Q48" s="65">
        <v>10.142857142857142</v>
      </c>
      <c r="R48" s="66">
        <v>0.37128571428571433</v>
      </c>
      <c r="S48" s="66">
        <v>0.41914285714285709</v>
      </c>
      <c r="T48" s="66">
        <f t="shared" si="3"/>
        <v>0.79042857142857148</v>
      </c>
      <c r="U48" s="65">
        <v>15.142857142857142</v>
      </c>
      <c r="Z48" s="21"/>
      <c r="AA48" s="21"/>
      <c r="AB48" s="21"/>
    </row>
    <row r="49" spans="1:28" ht="15.6" x14ac:dyDescent="0.3">
      <c r="A49" s="5">
        <v>1</v>
      </c>
      <c r="B49" s="5">
        <v>78</v>
      </c>
      <c r="C49" s="5" t="s">
        <v>360</v>
      </c>
      <c r="D49" s="5">
        <v>9</v>
      </c>
      <c r="E49" s="64" t="s">
        <v>101</v>
      </c>
      <c r="F49" s="64" t="s">
        <v>29</v>
      </c>
      <c r="G49" s="64">
        <v>8</v>
      </c>
      <c r="H49" s="65">
        <v>144.125</v>
      </c>
      <c r="I49" s="65">
        <v>599.25</v>
      </c>
      <c r="J49" s="65">
        <v>547.5</v>
      </c>
      <c r="K49" s="65">
        <v>157.25</v>
      </c>
      <c r="L49" s="65">
        <v>16.75</v>
      </c>
      <c r="M49" s="65">
        <v>250.625</v>
      </c>
      <c r="N49" s="65">
        <v>51.75</v>
      </c>
      <c r="O49" s="65">
        <v>5.125</v>
      </c>
      <c r="P49" s="65">
        <v>5.875</v>
      </c>
      <c r="Q49" s="65">
        <v>12.625</v>
      </c>
      <c r="R49" s="66">
        <v>0.35175000000000001</v>
      </c>
      <c r="S49" s="66">
        <v>0.45725000000000005</v>
      </c>
      <c r="T49" s="66">
        <f t="shared" si="3"/>
        <v>0.80900000000000005</v>
      </c>
      <c r="U49" s="65">
        <v>48.375</v>
      </c>
      <c r="Z49" s="21"/>
      <c r="AA49" s="21"/>
      <c r="AB49" s="21"/>
    </row>
    <row r="50" spans="1:28" ht="15.6" x14ac:dyDescent="0.3">
      <c r="A50" s="5">
        <v>1</v>
      </c>
      <c r="B50" s="5">
        <v>79</v>
      </c>
      <c r="C50" s="5" t="s">
        <v>361</v>
      </c>
      <c r="D50" s="5">
        <v>3</v>
      </c>
      <c r="E50" s="64" t="s">
        <v>67</v>
      </c>
      <c r="F50" s="64" t="s">
        <v>33</v>
      </c>
      <c r="G50" s="64">
        <v>7</v>
      </c>
      <c r="H50" s="65">
        <v>145.14285714285714</v>
      </c>
      <c r="I50" s="65">
        <v>591.85714285714278</v>
      </c>
      <c r="J50" s="65">
        <v>522.14285714285711</v>
      </c>
      <c r="K50" s="65">
        <v>150.71428571428572</v>
      </c>
      <c r="L50" s="65">
        <v>25.285714285714285</v>
      </c>
      <c r="M50" s="65">
        <v>256.14285714285717</v>
      </c>
      <c r="N50" s="65">
        <v>69.714285714285708</v>
      </c>
      <c r="O50" s="65">
        <v>2.1428571428571428</v>
      </c>
      <c r="P50" s="65">
        <v>4.1428571428571432</v>
      </c>
      <c r="Q50" s="65">
        <v>11.285714285714286</v>
      </c>
      <c r="R50" s="66">
        <v>0.36914285714285716</v>
      </c>
      <c r="S50" s="66">
        <v>0.47800000000000004</v>
      </c>
      <c r="T50" s="66">
        <f t="shared" si="3"/>
        <v>0.8471428571428572</v>
      </c>
      <c r="U50" s="65">
        <v>4.1428571428571432</v>
      </c>
      <c r="Z50" s="21"/>
      <c r="AA50" s="21"/>
      <c r="AB50" s="21"/>
    </row>
    <row r="51" spans="1:28" ht="15.6" x14ac:dyDescent="0.3">
      <c r="A51" s="5">
        <v>1</v>
      </c>
      <c r="B51" s="5">
        <v>80</v>
      </c>
      <c r="C51" s="5" t="s">
        <v>45</v>
      </c>
      <c r="D51" s="5">
        <v>7</v>
      </c>
      <c r="E51" s="64" t="s">
        <v>86</v>
      </c>
      <c r="F51" s="64" t="s">
        <v>33</v>
      </c>
      <c r="G51" s="64">
        <v>6</v>
      </c>
      <c r="H51" s="65">
        <v>149.83333333333334</v>
      </c>
      <c r="I51" s="65">
        <v>611.66666666666663</v>
      </c>
      <c r="J51" s="65">
        <v>549.66666666666663</v>
      </c>
      <c r="K51" s="65">
        <v>156.83333333333334</v>
      </c>
      <c r="L51" s="65">
        <v>21.833333333333332</v>
      </c>
      <c r="M51" s="65">
        <v>258</v>
      </c>
      <c r="N51" s="65">
        <v>62</v>
      </c>
      <c r="O51" s="65">
        <v>1.8333333333333333</v>
      </c>
      <c r="P51" s="65">
        <v>4.833333333333333</v>
      </c>
      <c r="Q51" s="65">
        <v>12.166666666666666</v>
      </c>
      <c r="R51" s="66">
        <v>0.35583333333333328</v>
      </c>
      <c r="S51" s="66">
        <v>0.46600000000000003</v>
      </c>
      <c r="T51" s="66">
        <f t="shared" si="3"/>
        <v>0.8218333333333333</v>
      </c>
      <c r="U51" s="65">
        <v>18.333333333333332</v>
      </c>
      <c r="Z51" s="21"/>
      <c r="AA51" s="21"/>
      <c r="AB51" s="21"/>
    </row>
    <row r="52" spans="1:28" ht="15.6" x14ac:dyDescent="0.3">
      <c r="A52" s="5">
        <v>1</v>
      </c>
      <c r="B52" s="5">
        <v>84</v>
      </c>
      <c r="C52" s="5" t="s">
        <v>46</v>
      </c>
      <c r="D52" s="5">
        <v>6</v>
      </c>
      <c r="E52" s="64" t="s">
        <v>95</v>
      </c>
      <c r="F52" s="64" t="s">
        <v>33</v>
      </c>
      <c r="G52" s="64">
        <v>10</v>
      </c>
      <c r="H52" s="65">
        <v>150</v>
      </c>
      <c r="I52" s="65">
        <v>622.69999999999993</v>
      </c>
      <c r="J52" s="65">
        <v>548.29999999999995</v>
      </c>
      <c r="K52" s="65">
        <v>154.80000000000001</v>
      </c>
      <c r="L52" s="65">
        <v>19.8</v>
      </c>
      <c r="M52" s="65">
        <v>245.50000000000006</v>
      </c>
      <c r="N52" s="65">
        <v>74.400000000000006</v>
      </c>
      <c r="O52" s="65">
        <v>2.1</v>
      </c>
      <c r="P52" s="65">
        <v>6.3</v>
      </c>
      <c r="Q52" s="65">
        <v>9.6999999999999993</v>
      </c>
      <c r="R52" s="66">
        <v>0.36680000000000001</v>
      </c>
      <c r="S52" s="66">
        <v>0.44699999999999995</v>
      </c>
      <c r="T52" s="66">
        <f t="shared" si="3"/>
        <v>0.81379999999999997</v>
      </c>
      <c r="U52" s="65">
        <v>11.4</v>
      </c>
      <c r="Z52" s="21"/>
      <c r="AA52" s="21"/>
      <c r="AB52" s="21"/>
    </row>
    <row r="53" spans="1:28" ht="15.6" x14ac:dyDescent="0.3">
      <c r="A53" s="5">
        <v>1</v>
      </c>
      <c r="B53" s="49">
        <v>85</v>
      </c>
      <c r="C53" s="49" t="s">
        <v>46</v>
      </c>
      <c r="D53" s="49">
        <v>2</v>
      </c>
      <c r="E53" s="64" t="s">
        <v>137</v>
      </c>
      <c r="F53" s="64" t="s">
        <v>33</v>
      </c>
      <c r="G53" s="64">
        <v>5</v>
      </c>
      <c r="H53" s="65">
        <v>145.6</v>
      </c>
      <c r="I53" s="65">
        <v>650</v>
      </c>
      <c r="J53" s="65">
        <v>602.4</v>
      </c>
      <c r="K53" s="65">
        <v>180.8</v>
      </c>
      <c r="L53" s="65">
        <v>9.8000000000000007</v>
      </c>
      <c r="M53" s="65">
        <v>248.59999999999997</v>
      </c>
      <c r="N53" s="65">
        <v>47.6</v>
      </c>
      <c r="O53" s="65">
        <v>2.4</v>
      </c>
      <c r="P53" s="65">
        <v>2.8</v>
      </c>
      <c r="Q53" s="65">
        <v>10.6</v>
      </c>
      <c r="R53" s="66">
        <v>0.35139999999999999</v>
      </c>
      <c r="S53" s="66">
        <v>0.41039999999999993</v>
      </c>
      <c r="T53" s="66">
        <f t="shared" si="3"/>
        <v>0.76179999999999992</v>
      </c>
      <c r="U53" s="65">
        <v>54.2</v>
      </c>
      <c r="Z53" s="21"/>
      <c r="AA53" s="21"/>
      <c r="AB53" s="21"/>
    </row>
    <row r="54" spans="1:28" ht="15.6" x14ac:dyDescent="0.3">
      <c r="A54" s="5">
        <v>1</v>
      </c>
      <c r="B54" s="5">
        <v>86</v>
      </c>
      <c r="C54" s="5" t="s">
        <v>361</v>
      </c>
      <c r="D54" s="5">
        <v>3</v>
      </c>
      <c r="E54" s="64" t="s">
        <v>181</v>
      </c>
      <c r="F54" s="64" t="s">
        <v>34</v>
      </c>
      <c r="G54" s="64">
        <v>6</v>
      </c>
      <c r="H54" s="65">
        <v>146</v>
      </c>
      <c r="I54" s="65">
        <v>611.33333333333337</v>
      </c>
      <c r="J54" s="65">
        <v>570</v>
      </c>
      <c r="K54" s="65">
        <v>155.83333333333334</v>
      </c>
      <c r="L54" s="65">
        <v>5</v>
      </c>
      <c r="M54" s="65">
        <v>206.16666666666669</v>
      </c>
      <c r="N54" s="65">
        <v>41.333333333333336</v>
      </c>
      <c r="O54" s="65">
        <v>3.1666666666666665</v>
      </c>
      <c r="P54" s="65">
        <v>6</v>
      </c>
      <c r="Q54" s="65">
        <v>15</v>
      </c>
      <c r="R54" s="66">
        <v>0.32300000000000001</v>
      </c>
      <c r="S54" s="66">
        <v>0.36216666666666669</v>
      </c>
      <c r="T54" s="66">
        <f t="shared" si="3"/>
        <v>0.6851666666666667</v>
      </c>
      <c r="U54" s="65">
        <v>9.1666666666666661</v>
      </c>
      <c r="Z54" s="21"/>
      <c r="AA54" s="21"/>
      <c r="AB54" s="21"/>
    </row>
    <row r="55" spans="1:28" ht="15.6" x14ac:dyDescent="0.3">
      <c r="A55" s="5">
        <v>1</v>
      </c>
      <c r="B55" s="5">
        <v>88</v>
      </c>
      <c r="C55" s="5" t="s">
        <v>45</v>
      </c>
      <c r="D55" s="5">
        <v>3</v>
      </c>
      <c r="E55" s="64" t="s">
        <v>81</v>
      </c>
      <c r="F55" s="64" t="s">
        <v>29</v>
      </c>
      <c r="G55" s="64">
        <v>10</v>
      </c>
      <c r="H55" s="65">
        <v>147.1</v>
      </c>
      <c r="I55" s="65">
        <v>606.80000000000007</v>
      </c>
      <c r="J55" s="65">
        <v>550.1</v>
      </c>
      <c r="K55" s="65">
        <v>156</v>
      </c>
      <c r="L55" s="65">
        <v>22.6</v>
      </c>
      <c r="M55" s="65">
        <v>262.70000000000005</v>
      </c>
      <c r="N55" s="65">
        <v>56.7</v>
      </c>
      <c r="O55" s="65">
        <v>2.5</v>
      </c>
      <c r="P55" s="65">
        <v>6.1</v>
      </c>
      <c r="Q55" s="65">
        <v>12.7</v>
      </c>
      <c r="R55" s="66">
        <v>0.34869999999999995</v>
      </c>
      <c r="S55" s="66">
        <v>0.47660000000000002</v>
      </c>
      <c r="T55" s="66">
        <f t="shared" si="3"/>
        <v>0.82529999999999992</v>
      </c>
      <c r="U55" s="65">
        <v>3.9</v>
      </c>
      <c r="Z55" s="21"/>
      <c r="AA55" s="21"/>
      <c r="AB55" s="21"/>
    </row>
    <row r="56" spans="1:28" ht="15.6" x14ac:dyDescent="0.3">
      <c r="A56" s="5">
        <v>1</v>
      </c>
      <c r="B56" s="5">
        <v>91</v>
      </c>
      <c r="C56" s="5" t="s">
        <v>362</v>
      </c>
      <c r="D56" s="5">
        <v>3</v>
      </c>
      <c r="E56" s="64" t="s">
        <v>182</v>
      </c>
      <c r="F56" s="64" t="s">
        <v>34</v>
      </c>
      <c r="G56" s="64">
        <v>8</v>
      </c>
      <c r="H56" s="65">
        <v>147.75</v>
      </c>
      <c r="I56" s="65">
        <v>595</v>
      </c>
      <c r="J56" s="65">
        <v>529.625</v>
      </c>
      <c r="K56" s="65">
        <v>131.25</v>
      </c>
      <c r="L56" s="65">
        <v>8.25</v>
      </c>
      <c r="M56" s="65">
        <v>186.625</v>
      </c>
      <c r="N56" s="65">
        <v>65.375</v>
      </c>
      <c r="O56" s="65">
        <v>2.875</v>
      </c>
      <c r="P56" s="65">
        <v>3.75</v>
      </c>
      <c r="Q56" s="65">
        <v>13.125</v>
      </c>
      <c r="R56" s="66">
        <v>0.33187500000000003</v>
      </c>
      <c r="S56" s="66">
        <v>0.35250000000000004</v>
      </c>
      <c r="T56" s="66">
        <f t="shared" si="3"/>
        <v>0.68437500000000007</v>
      </c>
      <c r="U56" s="65">
        <v>3.5</v>
      </c>
      <c r="Z56" s="21"/>
      <c r="AA56" s="21"/>
      <c r="AB56" s="21"/>
    </row>
    <row r="57" spans="1:28" ht="15.6" x14ac:dyDescent="0.3">
      <c r="A57" s="5">
        <v>1</v>
      </c>
      <c r="B57" s="5">
        <v>92</v>
      </c>
      <c r="C57" s="5" t="s">
        <v>360</v>
      </c>
      <c r="D57" s="5">
        <v>2</v>
      </c>
      <c r="E57" s="64" t="s">
        <v>69</v>
      </c>
      <c r="F57" s="64" t="s">
        <v>29</v>
      </c>
      <c r="G57" s="64">
        <v>6</v>
      </c>
      <c r="H57" s="65">
        <v>130</v>
      </c>
      <c r="I57" s="65">
        <v>500.83333333333331</v>
      </c>
      <c r="J57" s="65">
        <v>426.33333333333331</v>
      </c>
      <c r="K57" s="65">
        <v>116.33333333333333</v>
      </c>
      <c r="L57" s="65">
        <v>21.333333333333332</v>
      </c>
      <c r="M57" s="65">
        <v>199.83333333333331</v>
      </c>
      <c r="N57" s="65">
        <v>74.5</v>
      </c>
      <c r="O57" s="65">
        <v>2.3333333333333335</v>
      </c>
      <c r="P57" s="65">
        <v>5.166666666666667</v>
      </c>
      <c r="Q57" s="65">
        <v>11.333333333333334</v>
      </c>
      <c r="R57" s="66">
        <v>0.37833333333333341</v>
      </c>
      <c r="S57" s="66">
        <v>0.46233333333333332</v>
      </c>
      <c r="T57" s="66">
        <f t="shared" si="3"/>
        <v>0.84066666666666667</v>
      </c>
      <c r="U57" s="65">
        <v>1.1666666666666667</v>
      </c>
      <c r="Z57" s="21"/>
      <c r="AA57" s="21"/>
      <c r="AB57" s="21"/>
    </row>
    <row r="58" spans="1:28" ht="15.6" x14ac:dyDescent="0.3">
      <c r="A58" s="5">
        <v>1</v>
      </c>
      <c r="B58" s="5">
        <v>94</v>
      </c>
      <c r="C58" s="5" t="s">
        <v>361</v>
      </c>
      <c r="D58" s="5">
        <v>3</v>
      </c>
      <c r="E58" s="64" t="s">
        <v>84</v>
      </c>
      <c r="F58" s="64" t="s">
        <v>33</v>
      </c>
      <c r="G58" s="64">
        <v>5</v>
      </c>
      <c r="H58" s="65">
        <v>131.6</v>
      </c>
      <c r="I58" s="65">
        <v>509.4</v>
      </c>
      <c r="J58" s="65">
        <v>451.4</v>
      </c>
      <c r="K58" s="65">
        <v>128.4</v>
      </c>
      <c r="L58" s="65">
        <v>16.399999999999999</v>
      </c>
      <c r="M58" s="65">
        <v>207</v>
      </c>
      <c r="N58" s="65">
        <v>58</v>
      </c>
      <c r="O58" s="65">
        <v>2.4</v>
      </c>
      <c r="P58" s="65">
        <v>4.8</v>
      </c>
      <c r="Q58" s="65">
        <v>9.4</v>
      </c>
      <c r="R58" s="66">
        <v>0.36419999999999997</v>
      </c>
      <c r="S58" s="66">
        <v>0.45960000000000001</v>
      </c>
      <c r="T58" s="66">
        <f t="shared" si="3"/>
        <v>0.82379999999999998</v>
      </c>
      <c r="U58" s="65">
        <v>6.4</v>
      </c>
      <c r="Z58" s="21"/>
      <c r="AA58" s="21"/>
      <c r="AB58" s="21"/>
    </row>
    <row r="59" spans="1:28" ht="15.6" x14ac:dyDescent="0.3">
      <c r="A59" s="5">
        <v>1</v>
      </c>
      <c r="B59" s="5">
        <v>95</v>
      </c>
      <c r="C59" s="5" t="s">
        <v>362</v>
      </c>
      <c r="D59" s="5">
        <v>8</v>
      </c>
      <c r="E59" s="64" t="s">
        <v>76</v>
      </c>
      <c r="F59" s="64" t="s">
        <v>29</v>
      </c>
      <c r="G59" s="64">
        <v>6</v>
      </c>
      <c r="H59" s="65">
        <v>160.66666666666666</v>
      </c>
      <c r="I59" s="65">
        <v>682.33333333333326</v>
      </c>
      <c r="J59" s="65">
        <v>644.16666666666663</v>
      </c>
      <c r="K59" s="65">
        <v>201.33333333333334</v>
      </c>
      <c r="L59" s="65">
        <v>22.333333333333332</v>
      </c>
      <c r="M59" s="65">
        <v>310.33333333333331</v>
      </c>
      <c r="N59" s="65">
        <v>38.166666666666664</v>
      </c>
      <c r="O59" s="65">
        <v>1.8333333333333333</v>
      </c>
      <c r="P59" s="65">
        <v>6.833333333333333</v>
      </c>
      <c r="Q59" s="65">
        <v>17.333333333333332</v>
      </c>
      <c r="R59" s="66">
        <v>0.34916666666666663</v>
      </c>
      <c r="S59" s="66">
        <v>0.48149999999999998</v>
      </c>
      <c r="T59" s="66">
        <f t="shared" si="3"/>
        <v>0.83066666666666666</v>
      </c>
      <c r="U59" s="65">
        <v>9.5</v>
      </c>
      <c r="Z59" s="21"/>
      <c r="AA59" s="21"/>
      <c r="AB59" s="21"/>
    </row>
    <row r="60" spans="1:28" ht="15.6" x14ac:dyDescent="0.3">
      <c r="A60" s="5">
        <v>1</v>
      </c>
      <c r="B60" s="49">
        <v>97</v>
      </c>
      <c r="C60" s="49" t="s">
        <v>360</v>
      </c>
      <c r="D60" s="49">
        <v>6</v>
      </c>
      <c r="E60" s="64" t="s">
        <v>129</v>
      </c>
      <c r="F60" s="64" t="s">
        <v>32</v>
      </c>
      <c r="G60" s="64">
        <v>7</v>
      </c>
      <c r="H60" s="65">
        <v>133.42857142857142</v>
      </c>
      <c r="I60" s="65">
        <v>507.71428571428567</v>
      </c>
      <c r="J60" s="65">
        <v>436.85714285714283</v>
      </c>
      <c r="K60" s="65">
        <v>111.28571428571429</v>
      </c>
      <c r="L60" s="65">
        <v>15</v>
      </c>
      <c r="M60" s="65">
        <v>183.85714285714289</v>
      </c>
      <c r="N60" s="65">
        <v>70.857142857142861</v>
      </c>
      <c r="O60" s="65">
        <v>3.7142857142857144</v>
      </c>
      <c r="P60" s="65">
        <v>5.4285714285714288</v>
      </c>
      <c r="Q60" s="65">
        <v>7.7142857142857144</v>
      </c>
      <c r="R60" s="66">
        <v>0.35571428571428571</v>
      </c>
      <c r="S60" s="66">
        <v>0.41714285714285715</v>
      </c>
      <c r="T60" s="66">
        <f t="shared" si="3"/>
        <v>0.77285714285714291</v>
      </c>
      <c r="U60" s="65">
        <v>3</v>
      </c>
      <c r="Z60" s="21"/>
      <c r="AA60" s="21"/>
      <c r="AB60" s="21"/>
    </row>
    <row r="61" spans="1:28" ht="15.6" x14ac:dyDescent="0.3">
      <c r="A61" s="5">
        <v>1</v>
      </c>
      <c r="B61" s="5">
        <v>98</v>
      </c>
      <c r="C61" s="5" t="s">
        <v>45</v>
      </c>
      <c r="D61" s="5">
        <v>1</v>
      </c>
      <c r="E61" s="64" t="s">
        <v>120</v>
      </c>
      <c r="F61" s="64" t="s">
        <v>33</v>
      </c>
      <c r="G61" s="64">
        <v>8</v>
      </c>
      <c r="H61" s="65">
        <v>151.125</v>
      </c>
      <c r="I61" s="65">
        <v>644.625</v>
      </c>
      <c r="J61" s="65">
        <v>562.75</v>
      </c>
      <c r="K61" s="65">
        <v>156.125</v>
      </c>
      <c r="L61" s="65">
        <v>14.5</v>
      </c>
      <c r="M61" s="65">
        <v>234.125</v>
      </c>
      <c r="N61" s="65">
        <v>81.875</v>
      </c>
      <c r="O61" s="65">
        <v>2.5</v>
      </c>
      <c r="P61" s="65">
        <v>5.625</v>
      </c>
      <c r="Q61" s="65">
        <v>10.5</v>
      </c>
      <c r="R61" s="66">
        <v>0.36874999999999997</v>
      </c>
      <c r="S61" s="66">
        <v>0.41612499999999997</v>
      </c>
      <c r="T61" s="66">
        <f t="shared" si="3"/>
        <v>0.78487499999999999</v>
      </c>
      <c r="U61" s="65">
        <v>19.625</v>
      </c>
      <c r="Z61" s="21"/>
      <c r="AA61" s="21"/>
      <c r="AB61" s="21"/>
    </row>
    <row r="62" spans="1:28" ht="15.6" x14ac:dyDescent="0.3">
      <c r="A62" s="5">
        <v>1</v>
      </c>
      <c r="B62" s="5">
        <v>99</v>
      </c>
      <c r="C62" s="5" t="s">
        <v>360</v>
      </c>
      <c r="D62" s="5">
        <v>6</v>
      </c>
      <c r="E62" s="64" t="s">
        <v>100</v>
      </c>
      <c r="F62" s="64" t="s">
        <v>31</v>
      </c>
      <c r="G62" s="64">
        <v>7</v>
      </c>
      <c r="H62" s="65">
        <v>153.71428571428572</v>
      </c>
      <c r="I62" s="65">
        <v>621.42857142857144</v>
      </c>
      <c r="J62" s="65">
        <v>536.85714285714289</v>
      </c>
      <c r="K62" s="65">
        <v>142.42857142857142</v>
      </c>
      <c r="L62" s="65">
        <v>23.142857142857142</v>
      </c>
      <c r="M62" s="65">
        <v>238.85714285714283</v>
      </c>
      <c r="N62" s="65">
        <v>84.571428571428569</v>
      </c>
      <c r="O62" s="65">
        <v>4.2857142857142856</v>
      </c>
      <c r="P62" s="65">
        <v>6.8571428571428568</v>
      </c>
      <c r="Q62" s="65">
        <v>13.857142857142858</v>
      </c>
      <c r="R62" s="66">
        <v>0.36585714285714283</v>
      </c>
      <c r="S62" s="66">
        <v>0.4454285714285714</v>
      </c>
      <c r="T62" s="66">
        <f t="shared" si="3"/>
        <v>0.81128571428571417</v>
      </c>
      <c r="U62" s="65">
        <v>2.1428571428571428</v>
      </c>
      <c r="Z62" s="21"/>
      <c r="AA62" s="21"/>
      <c r="AB62" s="21"/>
    </row>
    <row r="63" spans="1:28" ht="15.6" x14ac:dyDescent="0.3">
      <c r="A63" s="5">
        <v>1</v>
      </c>
      <c r="B63" s="5">
        <v>100</v>
      </c>
      <c r="C63" s="5" t="s">
        <v>46</v>
      </c>
      <c r="D63" s="5">
        <v>2</v>
      </c>
      <c r="E63" s="64" t="s">
        <v>93</v>
      </c>
      <c r="F63" s="64" t="s">
        <v>33</v>
      </c>
      <c r="G63" s="64">
        <v>6</v>
      </c>
      <c r="H63" s="65">
        <v>131.33333333333334</v>
      </c>
      <c r="I63" s="65">
        <v>506.5</v>
      </c>
      <c r="J63" s="65">
        <v>469</v>
      </c>
      <c r="K63" s="65">
        <v>115</v>
      </c>
      <c r="L63" s="65">
        <v>34</v>
      </c>
      <c r="M63" s="65">
        <v>240.16666666666666</v>
      </c>
      <c r="N63" s="65">
        <v>37.5</v>
      </c>
      <c r="O63" s="65">
        <v>5</v>
      </c>
      <c r="P63" s="65">
        <v>4.5</v>
      </c>
      <c r="Q63" s="65">
        <v>8.1666666666666661</v>
      </c>
      <c r="R63" s="66">
        <v>0.3046666666666667</v>
      </c>
      <c r="S63" s="66">
        <v>0.51016666666666666</v>
      </c>
      <c r="T63" s="66">
        <f t="shared" si="3"/>
        <v>0.8148333333333333</v>
      </c>
      <c r="U63" s="65">
        <v>7</v>
      </c>
      <c r="Z63" s="21"/>
      <c r="AA63" s="21"/>
      <c r="AB63" s="21"/>
    </row>
    <row r="64" spans="1:28" ht="15.6" x14ac:dyDescent="0.3">
      <c r="A64" s="5">
        <v>1</v>
      </c>
      <c r="B64" s="5">
        <v>101</v>
      </c>
      <c r="C64" s="5" t="s">
        <v>362</v>
      </c>
      <c r="D64" s="5">
        <v>3</v>
      </c>
      <c r="E64" s="64" t="s">
        <v>74</v>
      </c>
      <c r="F64" s="64" t="s">
        <v>29</v>
      </c>
      <c r="G64" s="64">
        <v>10</v>
      </c>
      <c r="H64" s="65">
        <v>147.9</v>
      </c>
      <c r="I64" s="65">
        <v>616</v>
      </c>
      <c r="J64" s="65">
        <v>527.20000000000005</v>
      </c>
      <c r="K64" s="65">
        <v>149.19999999999999</v>
      </c>
      <c r="L64" s="65">
        <v>20.2</v>
      </c>
      <c r="M64" s="65">
        <v>238.29999999999995</v>
      </c>
      <c r="N64" s="65">
        <v>88.8</v>
      </c>
      <c r="O64" s="65">
        <v>1.8</v>
      </c>
      <c r="P64" s="65">
        <v>7</v>
      </c>
      <c r="Q64" s="65">
        <v>12.7</v>
      </c>
      <c r="R64" s="66">
        <v>0.38239999999999996</v>
      </c>
      <c r="S64" s="66">
        <v>0.44979999999999992</v>
      </c>
      <c r="T64" s="66">
        <f t="shared" si="3"/>
        <v>0.83219999999999983</v>
      </c>
      <c r="U64" s="65">
        <v>8.8000000000000007</v>
      </c>
      <c r="Z64" s="21"/>
      <c r="AA64" s="21"/>
      <c r="AB64" s="21"/>
    </row>
    <row r="65" spans="1:29" ht="15.6" x14ac:dyDescent="0.3">
      <c r="A65" s="5">
        <v>1</v>
      </c>
      <c r="B65" s="5">
        <v>104</v>
      </c>
      <c r="C65" s="5" t="s">
        <v>361</v>
      </c>
      <c r="D65" s="5">
        <v>5</v>
      </c>
      <c r="E65" s="64" t="s">
        <v>162</v>
      </c>
      <c r="F65" s="64" t="s">
        <v>30</v>
      </c>
      <c r="G65" s="64">
        <v>5</v>
      </c>
      <c r="H65" s="65">
        <v>155.19999999999999</v>
      </c>
      <c r="I65" s="65">
        <v>589.4</v>
      </c>
      <c r="J65" s="65">
        <v>541</v>
      </c>
      <c r="K65" s="65">
        <v>143.19999999999999</v>
      </c>
      <c r="L65" s="65">
        <v>10.4</v>
      </c>
      <c r="M65" s="65">
        <v>220.39999999999998</v>
      </c>
      <c r="N65" s="65">
        <v>48.4</v>
      </c>
      <c r="O65" s="65">
        <v>3.4</v>
      </c>
      <c r="P65" s="65">
        <v>3.8</v>
      </c>
      <c r="Q65" s="65">
        <v>12</v>
      </c>
      <c r="R65" s="66">
        <v>0.32619999999999999</v>
      </c>
      <c r="S65" s="66">
        <v>0.40560000000000002</v>
      </c>
      <c r="T65" s="66">
        <f t="shared" si="3"/>
        <v>0.73180000000000001</v>
      </c>
      <c r="U65" s="65">
        <v>23</v>
      </c>
      <c r="Z65" s="21"/>
      <c r="AA65" s="21"/>
      <c r="AB65" s="21"/>
    </row>
    <row r="66" spans="1:29" ht="15.6" x14ac:dyDescent="0.3">
      <c r="A66" s="5">
        <v>1</v>
      </c>
      <c r="B66" s="5">
        <v>105</v>
      </c>
      <c r="C66" s="5" t="s">
        <v>46</v>
      </c>
      <c r="D66" s="5">
        <v>1</v>
      </c>
      <c r="E66" s="64" t="s">
        <v>177</v>
      </c>
      <c r="F66" s="64" t="s">
        <v>33</v>
      </c>
      <c r="G66" s="64">
        <v>6</v>
      </c>
      <c r="H66" s="65">
        <v>144.16666666666666</v>
      </c>
      <c r="I66" s="65">
        <v>583</v>
      </c>
      <c r="J66" s="65">
        <v>504.5</v>
      </c>
      <c r="K66" s="65">
        <v>134.33333333333334</v>
      </c>
      <c r="L66" s="65">
        <v>2.8333333333333335</v>
      </c>
      <c r="M66" s="65">
        <v>166.83333333333334</v>
      </c>
      <c r="N66" s="65">
        <v>78.5</v>
      </c>
      <c r="O66" s="65">
        <v>3.1666666666666665</v>
      </c>
      <c r="P66" s="65">
        <v>2.1666666666666665</v>
      </c>
      <c r="Q66" s="65">
        <v>7</v>
      </c>
      <c r="R66" s="66">
        <v>0.36749999999999999</v>
      </c>
      <c r="S66" s="66">
        <v>0.32716666666666666</v>
      </c>
      <c r="T66" s="66">
        <f t="shared" si="3"/>
        <v>0.69466666666666665</v>
      </c>
      <c r="U66" s="65">
        <v>50</v>
      </c>
      <c r="Z66" s="21"/>
      <c r="AA66" s="21"/>
      <c r="AB66" s="21"/>
    </row>
    <row r="67" spans="1:29" ht="15.6" x14ac:dyDescent="0.3">
      <c r="A67" s="5">
        <v>1</v>
      </c>
      <c r="B67" s="5">
        <v>106</v>
      </c>
      <c r="C67" s="5" t="s">
        <v>362</v>
      </c>
      <c r="D67" s="5">
        <v>3</v>
      </c>
      <c r="E67" s="64" t="s">
        <v>91</v>
      </c>
      <c r="F67" s="64" t="s">
        <v>33</v>
      </c>
      <c r="G67" s="64">
        <v>7</v>
      </c>
      <c r="H67" s="65">
        <v>143.85714285714286</v>
      </c>
      <c r="I67" s="65">
        <v>604.14285714285711</v>
      </c>
      <c r="J67" s="65">
        <v>539</v>
      </c>
      <c r="K67" s="65">
        <v>155.71428571428572</v>
      </c>
      <c r="L67" s="65">
        <v>17.428571428571427</v>
      </c>
      <c r="M67" s="65">
        <v>244.28571428571428</v>
      </c>
      <c r="N67" s="65">
        <v>65.142857142857139</v>
      </c>
      <c r="O67" s="65">
        <v>1.5714285714285714</v>
      </c>
      <c r="P67" s="65">
        <v>3</v>
      </c>
      <c r="Q67" s="65">
        <v>11.857142857142858</v>
      </c>
      <c r="R67" s="66">
        <v>0.36600000000000005</v>
      </c>
      <c r="S67" s="66">
        <v>0.45171428571428568</v>
      </c>
      <c r="T67" s="66">
        <f t="shared" si="3"/>
        <v>0.81771428571428573</v>
      </c>
      <c r="U67" s="65">
        <v>14.428571428571429</v>
      </c>
      <c r="Z67" s="21"/>
      <c r="AA67" s="21"/>
      <c r="AB67" s="21"/>
    </row>
    <row r="68" spans="1:29" ht="15.6" x14ac:dyDescent="0.3">
      <c r="A68" s="5">
        <v>1</v>
      </c>
      <c r="B68" s="49">
        <v>107</v>
      </c>
      <c r="C68" s="49" t="s">
        <v>360</v>
      </c>
      <c r="D68" s="49">
        <v>3</v>
      </c>
      <c r="E68" s="64" t="s">
        <v>122</v>
      </c>
      <c r="F68" s="64" t="s">
        <v>31</v>
      </c>
      <c r="G68" s="64">
        <v>8</v>
      </c>
      <c r="H68" s="65">
        <v>150.125</v>
      </c>
      <c r="I68" s="65">
        <v>612.375</v>
      </c>
      <c r="J68" s="65">
        <v>514.625</v>
      </c>
      <c r="K68" s="65">
        <v>127.625</v>
      </c>
      <c r="L68" s="65">
        <v>21.5</v>
      </c>
      <c r="M68" s="65">
        <v>216.625</v>
      </c>
      <c r="N68" s="65">
        <v>97.75</v>
      </c>
      <c r="O68" s="65">
        <v>2.5</v>
      </c>
      <c r="P68" s="65">
        <v>5.875</v>
      </c>
      <c r="Q68" s="65">
        <v>7.5</v>
      </c>
      <c r="R68" s="66">
        <v>0.36525000000000002</v>
      </c>
      <c r="S68" s="66">
        <v>0.41587499999999999</v>
      </c>
      <c r="T68" s="66">
        <f t="shared" si="3"/>
        <v>0.78112500000000007</v>
      </c>
      <c r="U68" s="65">
        <v>6.75</v>
      </c>
      <c r="Z68" s="21"/>
      <c r="AA68" s="21"/>
      <c r="AB68" s="21"/>
    </row>
    <row r="69" spans="1:29" ht="15.6" x14ac:dyDescent="0.3">
      <c r="A69" s="5">
        <v>1</v>
      </c>
      <c r="B69" s="49">
        <v>108</v>
      </c>
      <c r="C69" s="49" t="s">
        <v>360</v>
      </c>
      <c r="D69" s="49">
        <v>7</v>
      </c>
      <c r="E69" s="64" t="s">
        <v>106</v>
      </c>
      <c r="F69" s="64" t="s">
        <v>33</v>
      </c>
      <c r="G69" s="64">
        <v>10</v>
      </c>
      <c r="H69" s="65">
        <v>146.19999999999999</v>
      </c>
      <c r="I69" s="65">
        <v>605.79999999999995</v>
      </c>
      <c r="J69" s="65">
        <v>545.29999999999995</v>
      </c>
      <c r="K69" s="65">
        <v>154.9</v>
      </c>
      <c r="L69" s="65">
        <v>15.9</v>
      </c>
      <c r="M69" s="65">
        <v>241.8</v>
      </c>
      <c r="N69" s="65">
        <v>60.5</v>
      </c>
      <c r="O69" s="65">
        <v>2.5</v>
      </c>
      <c r="P69" s="65">
        <v>7</v>
      </c>
      <c r="Q69" s="65">
        <v>11.4</v>
      </c>
      <c r="R69" s="66">
        <v>0.35399999999999998</v>
      </c>
      <c r="S69" s="66">
        <v>0.44329999999999997</v>
      </c>
      <c r="T69" s="66">
        <f t="shared" si="3"/>
        <v>0.7972999999999999</v>
      </c>
      <c r="U69" s="65">
        <v>29.4</v>
      </c>
      <c r="Z69" s="21"/>
      <c r="AA69" s="21"/>
      <c r="AB69" s="21"/>
    </row>
    <row r="70" spans="1:29" ht="15.6" x14ac:dyDescent="0.3">
      <c r="A70" s="5">
        <v>1</v>
      </c>
      <c r="B70" s="5">
        <v>109</v>
      </c>
      <c r="C70" s="5" t="s">
        <v>361</v>
      </c>
      <c r="D70" s="5">
        <v>1</v>
      </c>
      <c r="E70" s="64" t="s">
        <v>105</v>
      </c>
      <c r="F70" s="64" t="s">
        <v>31</v>
      </c>
      <c r="G70" s="64">
        <v>10</v>
      </c>
      <c r="H70" s="65">
        <v>129.69999999999999</v>
      </c>
      <c r="I70" s="65">
        <v>501</v>
      </c>
      <c r="J70" s="65">
        <v>450.5</v>
      </c>
      <c r="K70" s="65">
        <v>124</v>
      </c>
      <c r="L70" s="65">
        <v>15.8</v>
      </c>
      <c r="M70" s="65">
        <v>201.5</v>
      </c>
      <c r="N70" s="65">
        <v>50.5</v>
      </c>
      <c r="O70" s="65">
        <v>6</v>
      </c>
      <c r="P70" s="65">
        <v>5.2</v>
      </c>
      <c r="Q70" s="65">
        <v>7.7</v>
      </c>
      <c r="R70" s="66">
        <v>0.35229999999999995</v>
      </c>
      <c r="S70" s="66">
        <v>0.44840000000000002</v>
      </c>
      <c r="T70" s="66">
        <f t="shared" si="3"/>
        <v>0.80069999999999997</v>
      </c>
      <c r="U70" s="65">
        <v>1.9</v>
      </c>
      <c r="Z70" s="21"/>
      <c r="AA70" s="21"/>
      <c r="AB70" s="21"/>
    </row>
    <row r="71" spans="1:29" ht="15.6" x14ac:dyDescent="0.3">
      <c r="A71" s="5">
        <v>1</v>
      </c>
      <c r="B71" s="5">
        <v>110</v>
      </c>
      <c r="C71" s="5" t="s">
        <v>45</v>
      </c>
      <c r="D71" s="5">
        <v>2</v>
      </c>
      <c r="E71" s="64" t="s">
        <v>155</v>
      </c>
      <c r="F71" s="64" t="s">
        <v>31</v>
      </c>
      <c r="G71" s="64">
        <v>9</v>
      </c>
      <c r="H71" s="65">
        <v>141.66666666666666</v>
      </c>
      <c r="I71" s="65">
        <v>561.44444444444446</v>
      </c>
      <c r="J71" s="65">
        <v>490.33333333333331</v>
      </c>
      <c r="K71" s="65">
        <v>127.88888888888889</v>
      </c>
      <c r="L71" s="65">
        <v>14.222222222222221</v>
      </c>
      <c r="M71" s="65">
        <v>194.55555555555554</v>
      </c>
      <c r="N71" s="65">
        <v>71.111111111111114</v>
      </c>
      <c r="O71" s="65">
        <v>3.1111111111111112</v>
      </c>
      <c r="P71" s="65">
        <v>4.4444444444444446</v>
      </c>
      <c r="Q71" s="65">
        <v>9.7777777777777786</v>
      </c>
      <c r="R71" s="66">
        <v>0.3507777777777778</v>
      </c>
      <c r="S71" s="66">
        <v>0.38999999999999996</v>
      </c>
      <c r="T71" s="66">
        <f t="shared" si="3"/>
        <v>0.74077777777777776</v>
      </c>
      <c r="U71" s="65">
        <v>17.777777777777779</v>
      </c>
      <c r="Z71" s="21"/>
      <c r="AA71" s="21"/>
      <c r="AB71" s="21"/>
    </row>
    <row r="72" spans="1:29" ht="15.6" x14ac:dyDescent="0.3">
      <c r="A72" s="5">
        <v>1</v>
      </c>
      <c r="B72" s="49">
        <v>111</v>
      </c>
      <c r="C72" s="49" t="s">
        <v>362</v>
      </c>
      <c r="D72" s="49">
        <v>1</v>
      </c>
      <c r="E72" s="64" t="s">
        <v>192</v>
      </c>
      <c r="F72" s="64" t="s">
        <v>30</v>
      </c>
      <c r="G72" s="64">
        <v>6</v>
      </c>
      <c r="H72" s="65">
        <v>129.33333333333334</v>
      </c>
      <c r="I72" s="65">
        <v>505.16666666666663</v>
      </c>
      <c r="J72" s="65">
        <v>471.83333333333331</v>
      </c>
      <c r="K72" s="65">
        <v>126.33333333333333</v>
      </c>
      <c r="L72" s="65">
        <v>4.166666666666667</v>
      </c>
      <c r="M72" s="65">
        <v>163.16666666666666</v>
      </c>
      <c r="N72" s="65">
        <v>33.333333333333336</v>
      </c>
      <c r="O72" s="65">
        <v>1.3333333333333333</v>
      </c>
      <c r="P72" s="65">
        <v>4.833333333333333</v>
      </c>
      <c r="Q72" s="65">
        <v>15.5</v>
      </c>
      <c r="R72" s="66">
        <v>0.31466666666666665</v>
      </c>
      <c r="S72" s="66">
        <v>0.34549999999999997</v>
      </c>
      <c r="T72" s="66">
        <f t="shared" si="3"/>
        <v>0.66016666666666657</v>
      </c>
      <c r="U72" s="65">
        <v>7.166666666666667</v>
      </c>
      <c r="Z72" s="21"/>
      <c r="AC72" s="45"/>
    </row>
    <row r="73" spans="1:29" ht="15.6" x14ac:dyDescent="0.3">
      <c r="A73" s="5">
        <v>1</v>
      </c>
      <c r="B73" s="5">
        <v>114</v>
      </c>
      <c r="C73" s="5" t="s">
        <v>361</v>
      </c>
      <c r="D73" s="5">
        <v>3</v>
      </c>
      <c r="E73" s="64" t="s">
        <v>146</v>
      </c>
      <c r="F73" s="64" t="s">
        <v>32</v>
      </c>
      <c r="G73" s="64">
        <v>6</v>
      </c>
      <c r="H73" s="65">
        <v>122.66666666666667</v>
      </c>
      <c r="I73" s="65">
        <v>467.5</v>
      </c>
      <c r="J73" s="65">
        <v>422.83333333333331</v>
      </c>
      <c r="K73" s="65">
        <v>110.33333333333333</v>
      </c>
      <c r="L73" s="65">
        <v>14.166666666666666</v>
      </c>
      <c r="M73" s="65">
        <v>176.33333333333331</v>
      </c>
      <c r="N73" s="65">
        <v>44.666666666666664</v>
      </c>
      <c r="O73" s="65">
        <v>6.833333333333333</v>
      </c>
      <c r="P73" s="65">
        <v>3</v>
      </c>
      <c r="Q73" s="65">
        <v>11.166666666666666</v>
      </c>
      <c r="R73" s="66">
        <v>0.33816666666666667</v>
      </c>
      <c r="S73" s="66">
        <v>0.41266666666666668</v>
      </c>
      <c r="T73" s="66">
        <f t="shared" ref="T73:T104" si="4">R73+S73</f>
        <v>0.75083333333333335</v>
      </c>
      <c r="U73" s="65">
        <v>1</v>
      </c>
      <c r="Z73" s="21"/>
      <c r="AA73" s="21"/>
      <c r="AB73" s="21"/>
    </row>
    <row r="74" spans="1:29" ht="15.6" x14ac:dyDescent="0.3">
      <c r="A74" s="5">
        <v>1</v>
      </c>
      <c r="B74" s="49">
        <v>116</v>
      </c>
      <c r="C74" s="49" t="s">
        <v>362</v>
      </c>
      <c r="D74" s="49">
        <v>1</v>
      </c>
      <c r="E74" s="64" t="s">
        <v>201</v>
      </c>
      <c r="F74" s="64" t="s">
        <v>34</v>
      </c>
      <c r="G74" s="64">
        <v>6</v>
      </c>
      <c r="H74" s="65">
        <v>124</v>
      </c>
      <c r="I74" s="65">
        <v>493.83333333333337</v>
      </c>
      <c r="J74" s="65">
        <v>429.16666666666669</v>
      </c>
      <c r="K74" s="65">
        <v>102.66666666666667</v>
      </c>
      <c r="L74" s="65">
        <v>0.66666666666666663</v>
      </c>
      <c r="M74" s="65">
        <v>126</v>
      </c>
      <c r="N74" s="65">
        <v>64.666666666666671</v>
      </c>
      <c r="O74" s="65">
        <v>2.1666666666666665</v>
      </c>
      <c r="P74" s="65">
        <v>2.5</v>
      </c>
      <c r="Q74" s="65">
        <v>5.166666666666667</v>
      </c>
      <c r="R74" s="66">
        <v>0.34133333333333332</v>
      </c>
      <c r="S74" s="66">
        <v>0.29183333333333333</v>
      </c>
      <c r="T74" s="66">
        <f t="shared" si="4"/>
        <v>0.63316666666666666</v>
      </c>
      <c r="U74" s="65">
        <v>14.333333333333334</v>
      </c>
      <c r="Z74" s="21"/>
      <c r="AC74" s="45"/>
    </row>
    <row r="75" spans="1:29" ht="15.6" x14ac:dyDescent="0.3">
      <c r="A75" s="5">
        <v>1</v>
      </c>
      <c r="B75" s="5">
        <v>117</v>
      </c>
      <c r="C75" s="5" t="s">
        <v>360</v>
      </c>
      <c r="D75" s="5">
        <v>1</v>
      </c>
      <c r="E75" s="64" t="s">
        <v>178</v>
      </c>
      <c r="F75" s="64" t="s">
        <v>30</v>
      </c>
      <c r="G75" s="64">
        <v>8</v>
      </c>
      <c r="H75" s="65">
        <v>141.75</v>
      </c>
      <c r="I75" s="65">
        <v>631.25</v>
      </c>
      <c r="J75" s="65">
        <v>587.375</v>
      </c>
      <c r="K75" s="65">
        <v>167.25</v>
      </c>
      <c r="L75" s="65">
        <v>2.125</v>
      </c>
      <c r="M75" s="65">
        <v>211.125</v>
      </c>
      <c r="N75" s="65">
        <v>43.875</v>
      </c>
      <c r="O75" s="65">
        <v>2.125</v>
      </c>
      <c r="P75" s="65">
        <v>3</v>
      </c>
      <c r="Q75" s="65">
        <v>11.375</v>
      </c>
      <c r="R75" s="66">
        <v>0.33387500000000003</v>
      </c>
      <c r="S75" s="66">
        <v>0.358875</v>
      </c>
      <c r="T75" s="66">
        <f t="shared" si="4"/>
        <v>0.69274999999999998</v>
      </c>
      <c r="U75" s="65">
        <v>12.5</v>
      </c>
      <c r="Z75" s="21"/>
      <c r="AA75" s="21"/>
      <c r="AB75" s="21"/>
    </row>
    <row r="76" spans="1:29" ht="15.6" x14ac:dyDescent="0.3">
      <c r="A76" s="5">
        <v>1</v>
      </c>
      <c r="B76" s="5">
        <v>118</v>
      </c>
      <c r="C76" s="5" t="s">
        <v>45</v>
      </c>
      <c r="D76" s="5">
        <v>1</v>
      </c>
      <c r="E76" s="64" t="s">
        <v>128</v>
      </c>
      <c r="F76" s="64" t="s">
        <v>29</v>
      </c>
      <c r="G76" s="64">
        <v>5</v>
      </c>
      <c r="H76" s="65">
        <v>140.4</v>
      </c>
      <c r="I76" s="65">
        <v>550.79999999999995</v>
      </c>
      <c r="J76" s="65">
        <v>485.8</v>
      </c>
      <c r="K76" s="65">
        <v>128.19999999999999</v>
      </c>
      <c r="L76" s="65">
        <v>18.2</v>
      </c>
      <c r="M76" s="65">
        <v>208.39999999999998</v>
      </c>
      <c r="N76" s="65">
        <v>65</v>
      </c>
      <c r="O76" s="65">
        <v>4.2</v>
      </c>
      <c r="P76" s="65">
        <v>2.6</v>
      </c>
      <c r="Q76" s="65">
        <v>12.2</v>
      </c>
      <c r="R76" s="66">
        <v>0.3518</v>
      </c>
      <c r="S76" s="66">
        <v>0.42119999999999996</v>
      </c>
      <c r="T76" s="66">
        <f t="shared" si="4"/>
        <v>0.77299999999999991</v>
      </c>
      <c r="U76" s="65">
        <v>2.4</v>
      </c>
      <c r="Z76" s="21"/>
      <c r="AA76" s="21"/>
      <c r="AB76" s="21"/>
    </row>
    <row r="77" spans="1:29" ht="15.6" x14ac:dyDescent="0.3">
      <c r="A77" s="5">
        <v>1</v>
      </c>
      <c r="B77" s="5">
        <v>119</v>
      </c>
      <c r="C77" s="5" t="s">
        <v>361</v>
      </c>
      <c r="D77" s="5">
        <v>3</v>
      </c>
      <c r="E77" s="64" t="s">
        <v>184</v>
      </c>
      <c r="F77" s="64" t="s">
        <v>34</v>
      </c>
      <c r="G77" s="64">
        <v>5</v>
      </c>
      <c r="H77" s="65">
        <v>147.6</v>
      </c>
      <c r="I77" s="65">
        <v>610.20000000000005</v>
      </c>
      <c r="J77" s="65">
        <v>576</v>
      </c>
      <c r="K77" s="65">
        <v>157</v>
      </c>
      <c r="L77" s="65">
        <v>6.2</v>
      </c>
      <c r="M77" s="65">
        <v>210.8</v>
      </c>
      <c r="N77" s="65">
        <v>34.200000000000003</v>
      </c>
      <c r="O77" s="65">
        <v>1</v>
      </c>
      <c r="P77" s="65">
        <v>4.5999999999999996</v>
      </c>
      <c r="Q77" s="65">
        <v>10.4</v>
      </c>
      <c r="R77" s="66">
        <v>0.31259999999999999</v>
      </c>
      <c r="S77" s="66">
        <v>0.36879999999999996</v>
      </c>
      <c r="T77" s="66">
        <f t="shared" si="4"/>
        <v>0.68140000000000001</v>
      </c>
      <c r="U77" s="65">
        <v>14.2</v>
      </c>
      <c r="Z77" s="21"/>
      <c r="AA77" s="21"/>
      <c r="AB77" s="21"/>
    </row>
    <row r="78" spans="1:29" ht="15.6" x14ac:dyDescent="0.3">
      <c r="A78" s="5">
        <v>1</v>
      </c>
      <c r="B78" s="49">
        <v>120</v>
      </c>
      <c r="C78" s="49" t="s">
        <v>46</v>
      </c>
      <c r="D78" s="49">
        <v>2</v>
      </c>
      <c r="E78" s="64" t="s">
        <v>196</v>
      </c>
      <c r="F78" s="64" t="s">
        <v>34</v>
      </c>
      <c r="G78" s="64">
        <v>8</v>
      </c>
      <c r="H78" s="65">
        <v>150.125</v>
      </c>
      <c r="I78" s="65">
        <v>625.5</v>
      </c>
      <c r="J78" s="65">
        <v>566.875</v>
      </c>
      <c r="K78" s="65">
        <v>145.875</v>
      </c>
      <c r="L78" s="65">
        <v>0.875</v>
      </c>
      <c r="M78" s="65">
        <v>182.625</v>
      </c>
      <c r="N78" s="65">
        <v>58.625</v>
      </c>
      <c r="O78" s="65">
        <v>1.625</v>
      </c>
      <c r="P78" s="65">
        <v>2.625</v>
      </c>
      <c r="Q78" s="65">
        <v>11.25</v>
      </c>
      <c r="R78" s="66">
        <v>0.32674999999999998</v>
      </c>
      <c r="S78" s="66">
        <v>0.32137500000000002</v>
      </c>
      <c r="T78" s="66">
        <f t="shared" si="4"/>
        <v>0.64812500000000006</v>
      </c>
      <c r="U78" s="65">
        <v>7.125</v>
      </c>
      <c r="Z78" s="21"/>
      <c r="AC78" s="45"/>
    </row>
    <row r="79" spans="1:29" ht="15.6" x14ac:dyDescent="0.3">
      <c r="A79" s="5">
        <v>1</v>
      </c>
      <c r="B79" s="5">
        <v>121</v>
      </c>
      <c r="C79" s="5" t="s">
        <v>362</v>
      </c>
      <c r="D79" s="5">
        <v>3</v>
      </c>
      <c r="E79" s="64" t="s">
        <v>110</v>
      </c>
      <c r="F79" s="64" t="s">
        <v>33</v>
      </c>
      <c r="G79" s="64">
        <v>7</v>
      </c>
      <c r="H79" s="65">
        <v>147.28571428571428</v>
      </c>
      <c r="I79" s="65">
        <v>595.85714285714289</v>
      </c>
      <c r="J79" s="65">
        <v>541.85714285714289</v>
      </c>
      <c r="K79" s="65">
        <v>146</v>
      </c>
      <c r="L79" s="65">
        <v>22.285714285714285</v>
      </c>
      <c r="M79" s="65">
        <v>242</v>
      </c>
      <c r="N79" s="65">
        <v>54</v>
      </c>
      <c r="O79" s="65">
        <v>13.857142857142858</v>
      </c>
      <c r="P79" s="65">
        <v>8.1428571428571423</v>
      </c>
      <c r="Q79" s="65">
        <v>12.142857142857142</v>
      </c>
      <c r="R79" s="66">
        <v>0.34628571428571425</v>
      </c>
      <c r="S79" s="66">
        <v>0.4444285714285714</v>
      </c>
      <c r="T79" s="66">
        <f t="shared" si="4"/>
        <v>0.7907142857142857</v>
      </c>
      <c r="U79" s="65">
        <v>30.714285714285715</v>
      </c>
      <c r="Z79" s="21"/>
      <c r="AA79" s="21"/>
      <c r="AB79" s="21"/>
    </row>
    <row r="80" spans="1:29" ht="15.6" x14ac:dyDescent="0.3">
      <c r="A80" s="5">
        <v>1</v>
      </c>
      <c r="B80" s="49">
        <v>122</v>
      </c>
      <c r="C80" s="49" t="s">
        <v>360</v>
      </c>
      <c r="D80" s="49">
        <v>1</v>
      </c>
      <c r="E80" s="64" t="s">
        <v>211</v>
      </c>
      <c r="F80" s="64" t="s">
        <v>34</v>
      </c>
      <c r="G80" s="64">
        <v>8</v>
      </c>
      <c r="H80" s="65">
        <v>148.5</v>
      </c>
      <c r="I80" s="65">
        <v>503.875</v>
      </c>
      <c r="J80" s="65">
        <v>454.5</v>
      </c>
      <c r="K80" s="65">
        <v>106</v>
      </c>
      <c r="L80" s="65">
        <v>1.5</v>
      </c>
      <c r="M80" s="65">
        <v>129.875</v>
      </c>
      <c r="N80" s="65">
        <v>49.375</v>
      </c>
      <c r="O80" s="65">
        <v>3.875</v>
      </c>
      <c r="P80" s="65">
        <v>3.375</v>
      </c>
      <c r="Q80" s="65">
        <v>5.625</v>
      </c>
      <c r="R80" s="66">
        <v>0.3095</v>
      </c>
      <c r="S80" s="66">
        <v>0.28337500000000004</v>
      </c>
      <c r="T80" s="66">
        <f t="shared" si="4"/>
        <v>0.59287500000000004</v>
      </c>
      <c r="U80" s="65">
        <v>14.625</v>
      </c>
      <c r="Z80" s="21"/>
      <c r="AC80" s="45"/>
    </row>
    <row r="81" spans="1:29" ht="15.6" x14ac:dyDescent="0.3">
      <c r="A81" s="5">
        <v>1</v>
      </c>
      <c r="B81" s="5">
        <v>126</v>
      </c>
      <c r="C81" s="5" t="s">
        <v>46</v>
      </c>
      <c r="D81" s="5">
        <v>1</v>
      </c>
      <c r="E81" s="64" t="s">
        <v>158</v>
      </c>
      <c r="F81" s="64" t="s">
        <v>32</v>
      </c>
      <c r="G81" s="64">
        <v>8</v>
      </c>
      <c r="H81" s="65">
        <v>137.625</v>
      </c>
      <c r="I81" s="65">
        <v>544.75</v>
      </c>
      <c r="J81" s="65">
        <v>520.625</v>
      </c>
      <c r="K81" s="65">
        <v>156</v>
      </c>
      <c r="L81" s="65">
        <v>7.125</v>
      </c>
      <c r="M81" s="65">
        <v>210.25</v>
      </c>
      <c r="N81" s="65">
        <v>24.125</v>
      </c>
      <c r="O81" s="65">
        <v>2.25</v>
      </c>
      <c r="P81" s="65">
        <v>4.875</v>
      </c>
      <c r="Q81" s="65">
        <v>15</v>
      </c>
      <c r="R81" s="66">
        <v>0.33200000000000002</v>
      </c>
      <c r="S81" s="66">
        <v>0.40487500000000004</v>
      </c>
      <c r="T81" s="66">
        <f t="shared" si="4"/>
        <v>0.73687500000000006</v>
      </c>
      <c r="U81" s="65">
        <v>2.75</v>
      </c>
      <c r="Z81" s="21"/>
      <c r="AA81" s="21"/>
      <c r="AB81" s="21"/>
    </row>
    <row r="82" spans="1:29" ht="15.6" x14ac:dyDescent="0.3">
      <c r="A82" s="5">
        <v>1</v>
      </c>
      <c r="B82" s="5">
        <v>127</v>
      </c>
      <c r="C82" s="5" t="s">
        <v>45</v>
      </c>
      <c r="D82" s="5">
        <v>5</v>
      </c>
      <c r="E82" s="64" t="s">
        <v>115</v>
      </c>
      <c r="F82" s="64" t="s">
        <v>29</v>
      </c>
      <c r="G82" s="64">
        <v>9</v>
      </c>
      <c r="H82" s="65">
        <v>148</v>
      </c>
      <c r="I82" s="65">
        <v>608.33333333333337</v>
      </c>
      <c r="J82" s="65">
        <v>558</v>
      </c>
      <c r="K82" s="65">
        <v>154.11111111111111</v>
      </c>
      <c r="L82" s="65">
        <v>22.222222222222221</v>
      </c>
      <c r="M82" s="65">
        <v>253.33333333333331</v>
      </c>
      <c r="N82" s="65">
        <v>50.333333333333336</v>
      </c>
      <c r="O82" s="65">
        <v>3.3333333333333335</v>
      </c>
      <c r="P82" s="65">
        <v>4.5555555555555554</v>
      </c>
      <c r="Q82" s="65">
        <v>20.777777777777779</v>
      </c>
      <c r="R82" s="66">
        <v>0.33611111111111114</v>
      </c>
      <c r="S82" s="66">
        <v>0.45133333333333336</v>
      </c>
      <c r="T82" s="66">
        <f t="shared" si="4"/>
        <v>0.7874444444444445</v>
      </c>
      <c r="U82" s="65">
        <v>5.1111111111111107</v>
      </c>
      <c r="Z82" s="21"/>
      <c r="AA82" s="21"/>
      <c r="AB82" s="21"/>
    </row>
    <row r="83" spans="1:29" ht="15.6" x14ac:dyDescent="0.3">
      <c r="A83" s="5">
        <v>1</v>
      </c>
      <c r="B83" s="5">
        <v>129</v>
      </c>
      <c r="C83" s="5" t="s">
        <v>46</v>
      </c>
      <c r="D83" s="5">
        <v>1</v>
      </c>
      <c r="E83" s="64" t="s">
        <v>77</v>
      </c>
      <c r="F83" s="64" t="s">
        <v>78</v>
      </c>
      <c r="G83" s="64">
        <v>6</v>
      </c>
      <c r="H83" s="65">
        <v>140.33333333333334</v>
      </c>
      <c r="I83" s="65">
        <v>586</v>
      </c>
      <c r="J83" s="65">
        <v>533.83333333333337</v>
      </c>
      <c r="K83" s="65">
        <v>160.5</v>
      </c>
      <c r="L83" s="65">
        <v>12.5</v>
      </c>
      <c r="M83" s="65">
        <v>248.5</v>
      </c>
      <c r="N83" s="65">
        <v>52.166666666666664</v>
      </c>
      <c r="O83" s="65">
        <v>6.666666666666667</v>
      </c>
      <c r="P83" s="65">
        <v>7.5</v>
      </c>
      <c r="Q83" s="65">
        <v>12.666666666666666</v>
      </c>
      <c r="R83" s="66">
        <v>0.36566666666666664</v>
      </c>
      <c r="S83" s="66">
        <v>0.46466666666666673</v>
      </c>
      <c r="T83" s="66">
        <f t="shared" si="4"/>
        <v>0.83033333333333337</v>
      </c>
      <c r="U83" s="65">
        <v>14</v>
      </c>
      <c r="Z83" s="21"/>
      <c r="AA83" s="21"/>
      <c r="AB83" s="21"/>
    </row>
    <row r="84" spans="1:29" ht="15.6" x14ac:dyDescent="0.3">
      <c r="A84" s="5">
        <v>1</v>
      </c>
      <c r="B84" s="49">
        <v>130</v>
      </c>
      <c r="C84" s="49" t="s">
        <v>46</v>
      </c>
      <c r="D84" s="49">
        <v>1</v>
      </c>
      <c r="E84" s="64" t="s">
        <v>92</v>
      </c>
      <c r="F84" s="64" t="s">
        <v>29</v>
      </c>
      <c r="G84" s="64">
        <v>8</v>
      </c>
      <c r="H84" s="65">
        <v>148.25</v>
      </c>
      <c r="I84" s="65">
        <v>600</v>
      </c>
      <c r="J84" s="65">
        <v>513.75</v>
      </c>
      <c r="K84" s="65">
        <v>134</v>
      </c>
      <c r="L84" s="65">
        <v>23.25</v>
      </c>
      <c r="M84" s="65">
        <v>229</v>
      </c>
      <c r="N84" s="65">
        <v>86.25</v>
      </c>
      <c r="O84" s="65">
        <v>4.125</v>
      </c>
      <c r="P84" s="65">
        <v>5.125</v>
      </c>
      <c r="Q84" s="65">
        <v>9.625</v>
      </c>
      <c r="R84" s="66">
        <v>0.36799999999999999</v>
      </c>
      <c r="S84" s="66">
        <v>0.44699999999999995</v>
      </c>
      <c r="T84" s="66">
        <f t="shared" si="4"/>
        <v>0.81499999999999995</v>
      </c>
      <c r="U84" s="65">
        <v>2.25</v>
      </c>
      <c r="Z84" s="21"/>
      <c r="AA84" s="21"/>
      <c r="AB84" s="21"/>
    </row>
    <row r="85" spans="1:29" ht="15.6" x14ac:dyDescent="0.3">
      <c r="A85" s="5">
        <v>1</v>
      </c>
      <c r="B85" s="5">
        <v>134</v>
      </c>
      <c r="C85" s="5" t="s">
        <v>360</v>
      </c>
      <c r="D85" s="5">
        <v>0</v>
      </c>
      <c r="E85" s="64" t="s">
        <v>82</v>
      </c>
      <c r="F85" s="64" t="s">
        <v>29</v>
      </c>
      <c r="G85" s="64">
        <v>9</v>
      </c>
      <c r="H85" s="65">
        <v>144</v>
      </c>
      <c r="I85" s="65">
        <v>574.11111111111109</v>
      </c>
      <c r="J85" s="65">
        <v>519.22222222222217</v>
      </c>
      <c r="K85" s="65">
        <v>157.55555555555554</v>
      </c>
      <c r="L85" s="65">
        <v>15.333333333333334</v>
      </c>
      <c r="M85" s="65">
        <v>236.33333333333334</v>
      </c>
      <c r="N85" s="65">
        <v>54.888888888888886</v>
      </c>
      <c r="O85" s="65">
        <v>4.4444444444444446</v>
      </c>
      <c r="P85" s="65">
        <v>5.2222222222222223</v>
      </c>
      <c r="Q85" s="65">
        <v>12.666666666666666</v>
      </c>
      <c r="R85" s="66">
        <v>0.37044444444444441</v>
      </c>
      <c r="S85" s="66">
        <v>0.4545555555555556</v>
      </c>
      <c r="T85" s="66">
        <f t="shared" si="4"/>
        <v>0.82499999999999996</v>
      </c>
      <c r="U85" s="65">
        <v>2.4444444444444446</v>
      </c>
      <c r="Z85" s="21"/>
      <c r="AA85" s="21"/>
      <c r="AB85" s="21"/>
    </row>
    <row r="86" spans="1:29" ht="15.6" x14ac:dyDescent="0.3">
      <c r="A86" s="5">
        <v>1</v>
      </c>
      <c r="B86" s="49">
        <v>135</v>
      </c>
      <c r="C86" s="49" t="s">
        <v>362</v>
      </c>
      <c r="D86" s="49">
        <v>0</v>
      </c>
      <c r="E86" s="64" t="s">
        <v>188</v>
      </c>
      <c r="F86" s="64" t="s">
        <v>32</v>
      </c>
      <c r="G86" s="64">
        <v>6</v>
      </c>
      <c r="H86" s="65">
        <v>145.83333333333334</v>
      </c>
      <c r="I86" s="65">
        <v>512</v>
      </c>
      <c r="J86" s="65">
        <v>459</v>
      </c>
      <c r="K86" s="65">
        <v>116.5</v>
      </c>
      <c r="L86" s="65">
        <v>4.833333333333333</v>
      </c>
      <c r="M86" s="65">
        <v>155.66666666666669</v>
      </c>
      <c r="N86" s="65">
        <v>53</v>
      </c>
      <c r="O86" s="65">
        <v>2.3333333333333335</v>
      </c>
      <c r="P86" s="65">
        <v>3</v>
      </c>
      <c r="Q86" s="65">
        <v>15</v>
      </c>
      <c r="R86" s="66">
        <v>0.33166666666666667</v>
      </c>
      <c r="S86" s="66">
        <v>0.33766666666666662</v>
      </c>
      <c r="T86" s="66">
        <f t="shared" si="4"/>
        <v>0.66933333333333334</v>
      </c>
      <c r="U86" s="65">
        <v>2</v>
      </c>
      <c r="Z86" s="21"/>
      <c r="AC86" s="45"/>
    </row>
    <row r="87" spans="1:29" ht="15.6" x14ac:dyDescent="0.3">
      <c r="A87" s="5">
        <v>1</v>
      </c>
      <c r="B87" s="5">
        <v>137</v>
      </c>
      <c r="C87" s="5" t="s">
        <v>361</v>
      </c>
      <c r="D87" s="5">
        <v>0</v>
      </c>
      <c r="E87" s="64" t="s">
        <v>90</v>
      </c>
      <c r="F87" s="64" t="s">
        <v>33</v>
      </c>
      <c r="G87" s="64">
        <v>6</v>
      </c>
      <c r="H87" s="65">
        <v>146</v>
      </c>
      <c r="I87" s="65">
        <v>586.83333333333326</v>
      </c>
      <c r="J87" s="65">
        <v>527.66666666666663</v>
      </c>
      <c r="K87" s="65">
        <v>150.33333333333334</v>
      </c>
      <c r="L87" s="65">
        <v>21.333333333333332</v>
      </c>
      <c r="M87" s="65">
        <v>244.5</v>
      </c>
      <c r="N87" s="65">
        <v>59.166666666666664</v>
      </c>
      <c r="O87" s="65">
        <v>1.3333333333333333</v>
      </c>
      <c r="P87" s="65">
        <v>5.166666666666667</v>
      </c>
      <c r="Q87" s="65">
        <v>14.666666666666666</v>
      </c>
      <c r="R87" s="66">
        <v>0.35533333333333333</v>
      </c>
      <c r="S87" s="66">
        <v>0.46283333333333337</v>
      </c>
      <c r="T87" s="66">
        <f t="shared" si="4"/>
        <v>0.81816666666666671</v>
      </c>
      <c r="U87" s="65">
        <v>1</v>
      </c>
      <c r="Z87" s="21"/>
      <c r="AA87" s="21"/>
      <c r="AB87" s="21"/>
    </row>
    <row r="88" spans="1:29" ht="15.6" x14ac:dyDescent="0.3">
      <c r="A88" s="5">
        <v>1</v>
      </c>
      <c r="B88" s="5">
        <v>140</v>
      </c>
      <c r="C88" s="5" t="s">
        <v>362</v>
      </c>
      <c r="D88" s="5">
        <v>0</v>
      </c>
      <c r="E88" s="64" t="s">
        <v>145</v>
      </c>
      <c r="F88" s="64" t="s">
        <v>31</v>
      </c>
      <c r="G88" s="64">
        <v>5</v>
      </c>
      <c r="H88" s="65">
        <v>143.80000000000001</v>
      </c>
      <c r="I88" s="65">
        <v>544</v>
      </c>
      <c r="J88" s="65">
        <v>508.2</v>
      </c>
      <c r="K88" s="65">
        <v>136.4</v>
      </c>
      <c r="L88" s="65">
        <v>15.4</v>
      </c>
      <c r="M88" s="65">
        <v>221.20000000000002</v>
      </c>
      <c r="N88" s="65">
        <v>35.799999999999997</v>
      </c>
      <c r="O88" s="65">
        <v>2.8</v>
      </c>
      <c r="P88" s="65">
        <v>2.6</v>
      </c>
      <c r="Q88" s="65">
        <v>13</v>
      </c>
      <c r="R88" s="66">
        <v>0.31819999999999998</v>
      </c>
      <c r="S88" s="66">
        <v>0.43279999999999996</v>
      </c>
      <c r="T88" s="66">
        <f t="shared" si="4"/>
        <v>0.75099999999999989</v>
      </c>
      <c r="U88" s="65">
        <v>3</v>
      </c>
      <c r="Z88" s="21"/>
      <c r="AA88" s="21"/>
      <c r="AB88" s="21"/>
    </row>
    <row r="89" spans="1:29" ht="15.6" x14ac:dyDescent="0.3">
      <c r="A89" s="5">
        <v>1</v>
      </c>
      <c r="B89" s="5">
        <v>142</v>
      </c>
      <c r="C89" s="5" t="s">
        <v>361</v>
      </c>
      <c r="D89" s="5">
        <v>0</v>
      </c>
      <c r="E89" s="64" t="s">
        <v>165</v>
      </c>
      <c r="F89" s="64" t="s">
        <v>32</v>
      </c>
      <c r="G89" s="64">
        <v>6</v>
      </c>
      <c r="H89" s="65">
        <v>132.5</v>
      </c>
      <c r="I89" s="65">
        <v>483.5</v>
      </c>
      <c r="J89" s="65">
        <v>440.5</v>
      </c>
      <c r="K89" s="65">
        <v>119</v>
      </c>
      <c r="L89" s="65">
        <v>8.1666666666666661</v>
      </c>
      <c r="M89" s="65">
        <v>170.66666666666666</v>
      </c>
      <c r="N89" s="65">
        <v>43</v>
      </c>
      <c r="O89" s="65">
        <v>1.6666666666666667</v>
      </c>
      <c r="P89" s="65">
        <v>6.166666666666667</v>
      </c>
      <c r="Q89" s="65">
        <v>10.5</v>
      </c>
      <c r="R89" s="66">
        <v>0.33516666666666667</v>
      </c>
      <c r="S89" s="66">
        <v>0.38933333333333331</v>
      </c>
      <c r="T89" s="66">
        <f t="shared" si="4"/>
        <v>0.72449999999999992</v>
      </c>
      <c r="U89" s="65">
        <v>2.6666666666666665</v>
      </c>
      <c r="Z89" s="21"/>
      <c r="AA89" s="21"/>
      <c r="AB89" s="21"/>
    </row>
    <row r="90" spans="1:29" ht="15.6" x14ac:dyDescent="0.3">
      <c r="A90" s="5">
        <v>1</v>
      </c>
      <c r="B90" s="5">
        <v>143</v>
      </c>
      <c r="C90" s="5" t="s">
        <v>45</v>
      </c>
      <c r="D90" s="5">
        <v>0</v>
      </c>
      <c r="E90" s="64" t="s">
        <v>160</v>
      </c>
      <c r="F90" s="64" t="s">
        <v>33</v>
      </c>
      <c r="G90" s="64">
        <v>6</v>
      </c>
      <c r="H90" s="65">
        <v>136.83333333333334</v>
      </c>
      <c r="I90" s="65">
        <v>582.16666666666674</v>
      </c>
      <c r="J90" s="65">
        <v>554.83333333333337</v>
      </c>
      <c r="K90" s="65">
        <v>163.33333333333334</v>
      </c>
      <c r="L90" s="65">
        <v>7.333333333333333</v>
      </c>
      <c r="M90" s="65">
        <v>225.83333333333334</v>
      </c>
      <c r="N90" s="65">
        <v>27.333333333333332</v>
      </c>
      <c r="O90" s="65">
        <v>2.5</v>
      </c>
      <c r="P90" s="65">
        <v>4.333333333333333</v>
      </c>
      <c r="Q90" s="65">
        <v>5</v>
      </c>
      <c r="R90" s="66">
        <v>0.32833333333333337</v>
      </c>
      <c r="S90" s="66">
        <v>0.40733333333333333</v>
      </c>
      <c r="T90" s="66">
        <f t="shared" si="4"/>
        <v>0.73566666666666669</v>
      </c>
      <c r="U90" s="65">
        <v>33.333333333333336</v>
      </c>
      <c r="Z90" s="21"/>
      <c r="AA90" s="21"/>
      <c r="AB90" s="21"/>
    </row>
    <row r="91" spans="1:29" ht="15.6" x14ac:dyDescent="0.3">
      <c r="A91" s="5">
        <v>1</v>
      </c>
      <c r="B91" s="5">
        <v>144</v>
      </c>
      <c r="C91" s="5" t="s">
        <v>360</v>
      </c>
      <c r="D91" s="5">
        <v>0</v>
      </c>
      <c r="E91" s="64" t="s">
        <v>109</v>
      </c>
      <c r="F91" s="64" t="s">
        <v>29</v>
      </c>
      <c r="G91" s="64">
        <v>5</v>
      </c>
      <c r="H91" s="65">
        <v>145.4</v>
      </c>
      <c r="I91" s="65">
        <v>580.4</v>
      </c>
      <c r="J91" s="65">
        <v>519.4</v>
      </c>
      <c r="K91" s="65">
        <v>131.4</v>
      </c>
      <c r="L91" s="65">
        <v>27.8</v>
      </c>
      <c r="M91" s="65">
        <v>242</v>
      </c>
      <c r="N91" s="65">
        <v>61</v>
      </c>
      <c r="O91" s="65">
        <v>3.8</v>
      </c>
      <c r="P91" s="65">
        <v>4.8</v>
      </c>
      <c r="Q91" s="65">
        <v>12.4</v>
      </c>
      <c r="R91" s="66">
        <v>0.33239999999999997</v>
      </c>
      <c r="S91" s="66">
        <v>0.45860000000000001</v>
      </c>
      <c r="T91" s="66">
        <f t="shared" si="4"/>
        <v>0.79099999999999993</v>
      </c>
      <c r="U91" s="65">
        <v>8.4</v>
      </c>
      <c r="Z91" s="21"/>
      <c r="AA91" s="21"/>
      <c r="AB91" s="21"/>
    </row>
    <row r="92" spans="1:29" ht="15.6" x14ac:dyDescent="0.3">
      <c r="A92" s="5">
        <v>1</v>
      </c>
      <c r="B92" s="5">
        <v>147</v>
      </c>
      <c r="C92" s="5" t="s">
        <v>361</v>
      </c>
      <c r="D92" s="5">
        <v>0</v>
      </c>
      <c r="E92" s="64" t="s">
        <v>99</v>
      </c>
      <c r="F92" s="64" t="s">
        <v>29</v>
      </c>
      <c r="G92" s="64">
        <v>6</v>
      </c>
      <c r="H92" s="65">
        <v>146.33333333333334</v>
      </c>
      <c r="I92" s="65">
        <v>580</v>
      </c>
      <c r="J92" s="65">
        <v>492.83333333333331</v>
      </c>
      <c r="K92" s="65">
        <v>144</v>
      </c>
      <c r="L92" s="65">
        <v>9.5</v>
      </c>
      <c r="M92" s="65">
        <v>203.16666666666666</v>
      </c>
      <c r="N92" s="65">
        <v>87.166666666666671</v>
      </c>
      <c r="O92" s="65">
        <v>5.333333333333333</v>
      </c>
      <c r="P92" s="65">
        <v>5.666666666666667</v>
      </c>
      <c r="Q92" s="65">
        <v>10.833333333333334</v>
      </c>
      <c r="R92" s="66">
        <v>0.39983333333333332</v>
      </c>
      <c r="S92" s="66">
        <v>0.41233333333333327</v>
      </c>
      <c r="T92" s="66">
        <f t="shared" si="4"/>
        <v>0.81216666666666659</v>
      </c>
      <c r="U92" s="65">
        <v>2</v>
      </c>
      <c r="Z92" s="21"/>
      <c r="AA92" s="21"/>
      <c r="AB92" s="21"/>
    </row>
    <row r="93" spans="1:29" ht="15.6" x14ac:dyDescent="0.3">
      <c r="A93" s="5">
        <v>1</v>
      </c>
      <c r="B93" s="49">
        <v>150</v>
      </c>
      <c r="C93" s="49" t="s">
        <v>362</v>
      </c>
      <c r="D93" s="49">
        <v>0</v>
      </c>
      <c r="E93" s="64" t="s">
        <v>195</v>
      </c>
      <c r="F93" s="64" t="s">
        <v>30</v>
      </c>
      <c r="G93" s="64">
        <v>5</v>
      </c>
      <c r="H93" s="65">
        <v>146.80000000000001</v>
      </c>
      <c r="I93" s="65">
        <v>565.19999999999993</v>
      </c>
      <c r="J93" s="65">
        <v>522.79999999999995</v>
      </c>
      <c r="K93" s="65">
        <v>134.19999999999999</v>
      </c>
      <c r="L93" s="65">
        <v>5.6</v>
      </c>
      <c r="M93" s="65">
        <v>176</v>
      </c>
      <c r="N93" s="65">
        <v>42.4</v>
      </c>
      <c r="O93" s="65">
        <v>3.4</v>
      </c>
      <c r="P93" s="65">
        <v>5.8</v>
      </c>
      <c r="Q93" s="65">
        <v>13.4</v>
      </c>
      <c r="R93" s="66">
        <v>0.31300000000000006</v>
      </c>
      <c r="S93" s="66">
        <v>0.33860000000000001</v>
      </c>
      <c r="T93" s="66">
        <f t="shared" si="4"/>
        <v>0.65160000000000007</v>
      </c>
      <c r="U93" s="65">
        <v>5</v>
      </c>
      <c r="Z93" s="21"/>
      <c r="AC93" s="45"/>
    </row>
    <row r="94" spans="1:29" ht="15.6" x14ac:dyDescent="0.3">
      <c r="A94" s="5">
        <v>1</v>
      </c>
      <c r="B94" s="5"/>
      <c r="C94" s="5"/>
      <c r="D94" s="5"/>
      <c r="E94" s="64" t="s">
        <v>73</v>
      </c>
      <c r="F94" s="64" t="s">
        <v>33</v>
      </c>
      <c r="G94" s="64">
        <v>5</v>
      </c>
      <c r="H94" s="65">
        <v>126.4</v>
      </c>
      <c r="I94" s="65">
        <v>443</v>
      </c>
      <c r="J94" s="65">
        <v>395</v>
      </c>
      <c r="K94" s="65">
        <v>110.2</v>
      </c>
      <c r="L94" s="65">
        <v>18.399999999999999</v>
      </c>
      <c r="M94" s="65">
        <v>187.4</v>
      </c>
      <c r="N94" s="65">
        <v>48</v>
      </c>
      <c r="O94" s="65">
        <v>4.4000000000000004</v>
      </c>
      <c r="P94" s="65">
        <v>2.2000000000000002</v>
      </c>
      <c r="Q94" s="65">
        <v>4.8</v>
      </c>
      <c r="R94" s="66">
        <v>0.36100000000000004</v>
      </c>
      <c r="S94" s="66">
        <v>0.47240000000000004</v>
      </c>
      <c r="T94" s="66">
        <f t="shared" si="4"/>
        <v>0.83340000000000014</v>
      </c>
      <c r="U94" s="65">
        <v>4.2</v>
      </c>
      <c r="Z94" s="21"/>
      <c r="AA94" s="21"/>
      <c r="AB94" s="21"/>
    </row>
    <row r="95" spans="1:29" ht="15.6" x14ac:dyDescent="0.3">
      <c r="A95" s="5">
        <v>1</v>
      </c>
      <c r="B95" s="5"/>
      <c r="C95" s="5"/>
      <c r="D95" s="5"/>
      <c r="E95" s="64" t="s">
        <v>80</v>
      </c>
      <c r="F95" s="64" t="s">
        <v>33</v>
      </c>
      <c r="G95" s="64">
        <v>5</v>
      </c>
      <c r="H95" s="65">
        <v>146.80000000000001</v>
      </c>
      <c r="I95" s="65">
        <v>564.4</v>
      </c>
      <c r="J95" s="65">
        <v>481.2</v>
      </c>
      <c r="K95" s="65">
        <v>126.8</v>
      </c>
      <c r="L95" s="65">
        <v>20.8</v>
      </c>
      <c r="M95" s="65">
        <v>215</v>
      </c>
      <c r="N95" s="65">
        <v>83.2</v>
      </c>
      <c r="O95" s="65">
        <v>0.8</v>
      </c>
      <c r="P95" s="65">
        <v>4.4000000000000004</v>
      </c>
      <c r="Q95" s="65">
        <v>17.8</v>
      </c>
      <c r="R95" s="66">
        <v>0.37119999999999997</v>
      </c>
      <c r="S95" s="66">
        <v>0.45640000000000003</v>
      </c>
      <c r="T95" s="66">
        <f t="shared" si="4"/>
        <v>0.8276</v>
      </c>
      <c r="U95" s="65">
        <v>6.6</v>
      </c>
      <c r="Z95" s="21"/>
      <c r="AA95" s="21"/>
      <c r="AB95" s="21"/>
    </row>
    <row r="96" spans="1:29" ht="15.6" x14ac:dyDescent="0.3">
      <c r="A96" s="5">
        <v>1</v>
      </c>
      <c r="B96" s="5"/>
      <c r="C96" s="5"/>
      <c r="D96" s="5"/>
      <c r="E96" s="64" t="s">
        <v>85</v>
      </c>
      <c r="F96" s="64" t="s">
        <v>29</v>
      </c>
      <c r="G96" s="64">
        <v>5</v>
      </c>
      <c r="H96" s="65">
        <v>135.80000000000001</v>
      </c>
      <c r="I96" s="65">
        <v>498.4</v>
      </c>
      <c r="J96" s="65">
        <v>429.8</v>
      </c>
      <c r="K96" s="65">
        <v>120.2</v>
      </c>
      <c r="L96" s="65">
        <v>16.2</v>
      </c>
      <c r="M96" s="65">
        <v>189.2</v>
      </c>
      <c r="N96" s="65">
        <v>68.599999999999994</v>
      </c>
      <c r="O96" s="65">
        <v>3.4</v>
      </c>
      <c r="P96" s="65">
        <v>2.8</v>
      </c>
      <c r="Q96" s="65">
        <v>9.1999999999999993</v>
      </c>
      <c r="R96" s="66">
        <v>0.38140000000000002</v>
      </c>
      <c r="S96" s="66">
        <v>0.44079999999999997</v>
      </c>
      <c r="T96" s="66">
        <f t="shared" si="4"/>
        <v>0.82220000000000004</v>
      </c>
      <c r="U96" s="65">
        <v>3.2</v>
      </c>
      <c r="Z96" s="21"/>
      <c r="AA96" s="21"/>
      <c r="AB96" s="21"/>
    </row>
    <row r="97" spans="1:28" ht="15.6" x14ac:dyDescent="0.3">
      <c r="A97" s="5">
        <v>1</v>
      </c>
      <c r="B97" s="5"/>
      <c r="C97" s="5"/>
      <c r="D97" s="5"/>
      <c r="E97" s="64" t="s">
        <v>89</v>
      </c>
      <c r="F97" s="64" t="s">
        <v>33</v>
      </c>
      <c r="G97" s="64">
        <v>5</v>
      </c>
      <c r="H97" s="65">
        <v>133.4</v>
      </c>
      <c r="I97" s="65">
        <v>479.79999999999995</v>
      </c>
      <c r="J97" s="65">
        <v>454.4</v>
      </c>
      <c r="K97" s="65">
        <v>127.4</v>
      </c>
      <c r="L97" s="65">
        <v>22</v>
      </c>
      <c r="M97" s="65">
        <v>226.40000000000003</v>
      </c>
      <c r="N97" s="65">
        <v>25.4</v>
      </c>
      <c r="O97" s="65">
        <v>2.2000000000000002</v>
      </c>
      <c r="P97" s="65">
        <v>5.6</v>
      </c>
      <c r="Q97" s="65">
        <v>10.8</v>
      </c>
      <c r="R97" s="66">
        <v>0.318</v>
      </c>
      <c r="S97" s="66">
        <v>0.50060000000000004</v>
      </c>
      <c r="T97" s="66">
        <f t="shared" si="4"/>
        <v>0.81859999999999999</v>
      </c>
      <c r="U97" s="65">
        <v>9.1999999999999993</v>
      </c>
      <c r="Z97" s="21"/>
      <c r="AA97" s="21"/>
      <c r="AB97" s="21"/>
    </row>
    <row r="98" spans="1:28" ht="15.6" x14ac:dyDescent="0.3">
      <c r="A98" s="5">
        <v>1</v>
      </c>
      <c r="B98" s="5"/>
      <c r="C98" s="5"/>
      <c r="D98" s="5"/>
      <c r="E98" s="64" t="s">
        <v>94</v>
      </c>
      <c r="F98" s="64" t="s">
        <v>78</v>
      </c>
      <c r="G98" s="64">
        <v>7</v>
      </c>
      <c r="H98" s="65">
        <v>132.14285714285714</v>
      </c>
      <c r="I98" s="65">
        <v>519.85714285714289</v>
      </c>
      <c r="J98" s="65">
        <v>463.85714285714283</v>
      </c>
      <c r="K98" s="65">
        <v>135.42857142857142</v>
      </c>
      <c r="L98" s="65">
        <v>17</v>
      </c>
      <c r="M98" s="65">
        <v>210.85714285714286</v>
      </c>
      <c r="N98" s="65">
        <v>56</v>
      </c>
      <c r="O98" s="65">
        <v>0.8571428571428571</v>
      </c>
      <c r="P98" s="65">
        <v>5.2857142857142856</v>
      </c>
      <c r="Q98" s="65">
        <v>17.285714285714285</v>
      </c>
      <c r="R98" s="66">
        <v>0.36328571428571432</v>
      </c>
      <c r="S98" s="66">
        <v>0.4508571428571429</v>
      </c>
      <c r="T98" s="66">
        <f t="shared" si="4"/>
        <v>0.81414285714285728</v>
      </c>
      <c r="U98" s="65">
        <v>1.5714285714285714</v>
      </c>
      <c r="Z98" s="21"/>
      <c r="AA98" s="21"/>
      <c r="AB98" s="21"/>
    </row>
    <row r="99" spans="1:28" ht="15.6" x14ac:dyDescent="0.3">
      <c r="A99" s="5">
        <v>1</v>
      </c>
      <c r="B99" s="5"/>
      <c r="C99" s="5"/>
      <c r="D99" s="5"/>
      <c r="E99" s="64" t="s">
        <v>96</v>
      </c>
      <c r="F99" s="64" t="s">
        <v>78</v>
      </c>
      <c r="G99" s="64">
        <v>8</v>
      </c>
      <c r="H99" s="65">
        <v>157.625</v>
      </c>
      <c r="I99" s="65">
        <v>671.75</v>
      </c>
      <c r="J99" s="65">
        <v>592.75</v>
      </c>
      <c r="K99" s="65">
        <v>167</v>
      </c>
      <c r="L99" s="65">
        <v>20.375</v>
      </c>
      <c r="M99" s="65">
        <v>264.5</v>
      </c>
      <c r="N99" s="65">
        <v>79</v>
      </c>
      <c r="O99" s="65">
        <v>4.75</v>
      </c>
      <c r="P99" s="65">
        <v>7.5</v>
      </c>
      <c r="Q99" s="65">
        <v>19.625</v>
      </c>
      <c r="R99" s="66">
        <v>0.36674999999999996</v>
      </c>
      <c r="S99" s="66">
        <v>0.44624999999999998</v>
      </c>
      <c r="T99" s="66">
        <f t="shared" si="4"/>
        <v>0.81299999999999994</v>
      </c>
      <c r="U99" s="65">
        <v>4.125</v>
      </c>
      <c r="Z99" s="21"/>
      <c r="AA99" s="21"/>
      <c r="AB99" s="21"/>
    </row>
    <row r="100" spans="1:28" ht="15.6" x14ac:dyDescent="0.3">
      <c r="A100" s="5">
        <v>1</v>
      </c>
      <c r="B100" s="5"/>
      <c r="C100" s="5"/>
      <c r="D100" s="5"/>
      <c r="E100" s="64" t="s">
        <v>97</v>
      </c>
      <c r="F100" s="64" t="s">
        <v>33</v>
      </c>
      <c r="G100" s="64">
        <v>7</v>
      </c>
      <c r="H100" s="65">
        <v>148</v>
      </c>
      <c r="I100" s="65">
        <v>616.42857142857144</v>
      </c>
      <c r="J100" s="65">
        <v>533.28571428571433</v>
      </c>
      <c r="K100" s="65">
        <v>140.28571428571428</v>
      </c>
      <c r="L100" s="65">
        <v>25.285714285714285</v>
      </c>
      <c r="M100" s="65">
        <v>242</v>
      </c>
      <c r="N100" s="65">
        <v>83.142857142857139</v>
      </c>
      <c r="O100" s="65">
        <v>1.7142857142857142</v>
      </c>
      <c r="P100" s="65">
        <v>6.8571428571428568</v>
      </c>
      <c r="Q100" s="65">
        <v>14</v>
      </c>
      <c r="R100" s="66">
        <v>0.36042857142857138</v>
      </c>
      <c r="S100" s="66">
        <v>0.45228571428571424</v>
      </c>
      <c r="T100" s="66">
        <f t="shared" si="4"/>
        <v>0.81271428571428561</v>
      </c>
      <c r="U100" s="65">
        <v>1.8571428571428572</v>
      </c>
      <c r="Z100" s="21"/>
      <c r="AA100" s="21"/>
      <c r="AB100" s="21"/>
    </row>
    <row r="101" spans="1:28" ht="15.6" x14ac:dyDescent="0.3">
      <c r="A101" s="5">
        <v>1</v>
      </c>
      <c r="B101" s="5"/>
      <c r="C101" s="5"/>
      <c r="D101" s="5"/>
      <c r="E101" s="64" t="s">
        <v>102</v>
      </c>
      <c r="F101" s="64" t="s">
        <v>33</v>
      </c>
      <c r="G101" s="64">
        <v>8</v>
      </c>
      <c r="H101" s="65">
        <v>131</v>
      </c>
      <c r="I101" s="65">
        <v>528</v>
      </c>
      <c r="J101" s="65">
        <v>459.25</v>
      </c>
      <c r="K101" s="65">
        <v>122</v>
      </c>
      <c r="L101" s="65">
        <v>18.625</v>
      </c>
      <c r="M101" s="65">
        <v>206.5</v>
      </c>
      <c r="N101" s="65">
        <v>68.75</v>
      </c>
      <c r="O101" s="65">
        <v>1.125</v>
      </c>
      <c r="P101" s="65">
        <v>2.125</v>
      </c>
      <c r="Q101" s="65">
        <v>5.375</v>
      </c>
      <c r="R101" s="66">
        <v>0.36</v>
      </c>
      <c r="S101" s="66">
        <v>0.44587500000000002</v>
      </c>
      <c r="T101" s="66">
        <f t="shared" si="4"/>
        <v>0.80587500000000001</v>
      </c>
      <c r="U101" s="65">
        <v>7.625</v>
      </c>
      <c r="Z101" s="21"/>
      <c r="AA101" s="21"/>
      <c r="AB101" s="21"/>
    </row>
    <row r="102" spans="1:28" ht="15.6" x14ac:dyDescent="0.3">
      <c r="A102" s="5">
        <v>1</v>
      </c>
      <c r="B102" s="49"/>
      <c r="C102" s="49"/>
      <c r="D102" s="49"/>
      <c r="E102" s="64" t="s">
        <v>103</v>
      </c>
      <c r="F102" s="64" t="s">
        <v>33</v>
      </c>
      <c r="G102" s="64">
        <v>10</v>
      </c>
      <c r="H102" s="65">
        <v>143.80000000000001</v>
      </c>
      <c r="I102" s="65">
        <v>587.90000000000009</v>
      </c>
      <c r="J102" s="65">
        <v>557.20000000000005</v>
      </c>
      <c r="K102" s="65">
        <v>168.6</v>
      </c>
      <c r="L102" s="65">
        <v>14.4</v>
      </c>
      <c r="M102" s="65">
        <v>256.39999999999998</v>
      </c>
      <c r="N102" s="65">
        <v>30.7</v>
      </c>
      <c r="O102" s="65">
        <v>5.4</v>
      </c>
      <c r="P102" s="65">
        <v>7.6</v>
      </c>
      <c r="Q102" s="65">
        <v>13.9</v>
      </c>
      <c r="R102" s="66">
        <v>0.34179999999999999</v>
      </c>
      <c r="S102" s="66">
        <v>0.46060000000000001</v>
      </c>
      <c r="T102" s="66">
        <f t="shared" si="4"/>
        <v>0.8024</v>
      </c>
      <c r="U102" s="65">
        <v>5.8</v>
      </c>
      <c r="Z102" s="21"/>
      <c r="AA102" s="21"/>
      <c r="AB102" s="21"/>
    </row>
    <row r="103" spans="1:28" ht="15.6" x14ac:dyDescent="0.3">
      <c r="A103" s="5">
        <v>1</v>
      </c>
      <c r="B103" s="5"/>
      <c r="C103" s="5"/>
      <c r="D103" s="5"/>
      <c r="E103" s="64" t="s">
        <v>107</v>
      </c>
      <c r="F103" s="64" t="s">
        <v>33</v>
      </c>
      <c r="G103" s="64">
        <v>6</v>
      </c>
      <c r="H103" s="65">
        <v>141.66666666666666</v>
      </c>
      <c r="I103" s="65">
        <v>575.16666666666674</v>
      </c>
      <c r="J103" s="65">
        <v>517.83333333333337</v>
      </c>
      <c r="K103" s="65">
        <v>141.83333333333334</v>
      </c>
      <c r="L103" s="65">
        <v>20</v>
      </c>
      <c r="M103" s="65">
        <v>234.5</v>
      </c>
      <c r="N103" s="65">
        <v>57.333333333333336</v>
      </c>
      <c r="O103" s="65">
        <v>5</v>
      </c>
      <c r="P103" s="65">
        <v>5.666666666666667</v>
      </c>
      <c r="Q103" s="65">
        <v>12</v>
      </c>
      <c r="R103" s="66">
        <v>0.34683333333333333</v>
      </c>
      <c r="S103" s="66">
        <v>0.44999999999999996</v>
      </c>
      <c r="T103" s="66">
        <f t="shared" si="4"/>
        <v>0.79683333333333328</v>
      </c>
      <c r="U103" s="65">
        <v>15</v>
      </c>
      <c r="Z103" s="21"/>
      <c r="AA103" s="21"/>
      <c r="AB103" s="21"/>
    </row>
    <row r="104" spans="1:28" ht="15.6" x14ac:dyDescent="0.3">
      <c r="A104" s="5">
        <v>1</v>
      </c>
      <c r="B104" s="5"/>
      <c r="C104" s="5"/>
      <c r="D104" s="5"/>
      <c r="E104" s="64" t="s">
        <v>108</v>
      </c>
      <c r="F104" s="64" t="s">
        <v>29</v>
      </c>
      <c r="G104" s="64">
        <v>5</v>
      </c>
      <c r="H104" s="65">
        <v>132.19999999999999</v>
      </c>
      <c r="I104" s="65">
        <v>533.79999999999995</v>
      </c>
      <c r="J104" s="65">
        <v>501</v>
      </c>
      <c r="K104" s="65">
        <v>148.6</v>
      </c>
      <c r="L104" s="65">
        <v>16</v>
      </c>
      <c r="M104" s="65">
        <v>232.2</v>
      </c>
      <c r="N104" s="65">
        <v>32.799999999999997</v>
      </c>
      <c r="O104" s="65">
        <v>0.4</v>
      </c>
      <c r="P104" s="65">
        <v>5.4</v>
      </c>
      <c r="Q104" s="65">
        <v>7.6</v>
      </c>
      <c r="R104" s="66">
        <v>0.33600000000000002</v>
      </c>
      <c r="S104" s="66">
        <v>0.45960000000000001</v>
      </c>
      <c r="T104" s="66">
        <f t="shared" si="4"/>
        <v>0.79560000000000008</v>
      </c>
      <c r="U104" s="65">
        <v>8</v>
      </c>
      <c r="Z104" s="21"/>
      <c r="AA104" s="21"/>
      <c r="AB104" s="21"/>
    </row>
    <row r="105" spans="1:28" ht="15.6" x14ac:dyDescent="0.3">
      <c r="A105" s="5">
        <v>1</v>
      </c>
      <c r="B105" s="5"/>
      <c r="C105" s="5"/>
      <c r="D105" s="5"/>
      <c r="E105" s="64" t="s">
        <v>112</v>
      </c>
      <c r="F105" s="64" t="s">
        <v>33</v>
      </c>
      <c r="G105" s="64">
        <v>5</v>
      </c>
      <c r="H105" s="65">
        <v>136.19999999999999</v>
      </c>
      <c r="I105" s="65">
        <v>512.79999999999995</v>
      </c>
      <c r="J105" s="65">
        <v>439</v>
      </c>
      <c r="K105" s="65">
        <v>111.4</v>
      </c>
      <c r="L105" s="65">
        <v>17.399999999999999</v>
      </c>
      <c r="M105" s="65">
        <v>188.4</v>
      </c>
      <c r="N105" s="65">
        <v>73.8</v>
      </c>
      <c r="O105" s="65">
        <v>0.8</v>
      </c>
      <c r="P105" s="65">
        <v>3.4</v>
      </c>
      <c r="Q105" s="65">
        <v>5.6</v>
      </c>
      <c r="R105" s="66">
        <v>0.36199999999999999</v>
      </c>
      <c r="S105" s="66">
        <v>0.42759999999999998</v>
      </c>
      <c r="T105" s="66">
        <f t="shared" ref="T105:T136" si="5">R105+S105</f>
        <v>0.78959999999999997</v>
      </c>
      <c r="U105" s="65">
        <v>6.4</v>
      </c>
      <c r="Z105" s="21"/>
      <c r="AA105" s="21"/>
      <c r="AB105" s="21"/>
    </row>
    <row r="106" spans="1:28" ht="15.6" x14ac:dyDescent="0.3">
      <c r="A106" s="5">
        <v>1</v>
      </c>
      <c r="B106" s="5"/>
      <c r="C106" s="5"/>
      <c r="D106" s="5"/>
      <c r="E106" s="64" t="s">
        <v>114</v>
      </c>
      <c r="F106" s="64" t="s">
        <v>33</v>
      </c>
      <c r="G106" s="64">
        <v>7</v>
      </c>
      <c r="H106" s="65">
        <v>139.42857142857142</v>
      </c>
      <c r="I106" s="65">
        <v>553.28571428571422</v>
      </c>
      <c r="J106" s="65">
        <v>510.57142857142856</v>
      </c>
      <c r="K106" s="65">
        <v>142.85714285714286</v>
      </c>
      <c r="L106" s="65">
        <v>21.142857142857142</v>
      </c>
      <c r="M106" s="65">
        <v>232.71428571428572</v>
      </c>
      <c r="N106" s="65">
        <v>42.714285714285715</v>
      </c>
      <c r="O106" s="65">
        <v>1</v>
      </c>
      <c r="P106" s="65">
        <v>5.2857142857142856</v>
      </c>
      <c r="Q106" s="65">
        <v>14.857142857142858</v>
      </c>
      <c r="R106" s="66">
        <v>0.33271428571428568</v>
      </c>
      <c r="S106" s="66">
        <v>0.45571428571428568</v>
      </c>
      <c r="T106" s="66">
        <f t="shared" si="5"/>
        <v>0.78842857142857137</v>
      </c>
      <c r="U106" s="65">
        <v>5.4285714285714288</v>
      </c>
      <c r="Z106" s="21"/>
      <c r="AA106" s="21"/>
      <c r="AB106" s="21"/>
    </row>
    <row r="107" spans="1:28" ht="15.6" x14ac:dyDescent="0.3">
      <c r="A107" s="5">
        <v>1</v>
      </c>
      <c r="B107" s="5"/>
      <c r="C107" s="5"/>
      <c r="D107" s="5"/>
      <c r="E107" s="64" t="s">
        <v>116</v>
      </c>
      <c r="F107" s="64" t="s">
        <v>78</v>
      </c>
      <c r="G107" s="64">
        <v>8</v>
      </c>
      <c r="H107" s="65">
        <v>127</v>
      </c>
      <c r="I107" s="65">
        <v>512.875</v>
      </c>
      <c r="J107" s="65">
        <v>476.25</v>
      </c>
      <c r="K107" s="65">
        <v>134.625</v>
      </c>
      <c r="L107" s="65">
        <v>18.75</v>
      </c>
      <c r="M107" s="65">
        <v>214</v>
      </c>
      <c r="N107" s="65">
        <v>36.625</v>
      </c>
      <c r="O107" s="65">
        <v>2.875</v>
      </c>
      <c r="P107" s="65">
        <v>3.875</v>
      </c>
      <c r="Q107" s="65">
        <v>14.875</v>
      </c>
      <c r="R107" s="66">
        <v>0.33650000000000002</v>
      </c>
      <c r="S107" s="66">
        <v>0.45062500000000005</v>
      </c>
      <c r="T107" s="66">
        <f t="shared" si="5"/>
        <v>0.78712500000000007</v>
      </c>
      <c r="U107" s="65">
        <v>1.125</v>
      </c>
      <c r="Z107" s="21"/>
      <c r="AA107" s="21"/>
      <c r="AB107" s="21"/>
    </row>
    <row r="108" spans="1:28" ht="15.6" x14ac:dyDescent="0.3">
      <c r="A108" s="5">
        <v>1</v>
      </c>
      <c r="B108" s="5"/>
      <c r="C108" s="5"/>
      <c r="D108" s="5"/>
      <c r="E108" s="64" t="s">
        <v>117</v>
      </c>
      <c r="F108" s="64" t="s">
        <v>33</v>
      </c>
      <c r="G108" s="64">
        <v>5</v>
      </c>
      <c r="H108" s="65">
        <v>146.4</v>
      </c>
      <c r="I108" s="65">
        <v>569.79999999999995</v>
      </c>
      <c r="J108" s="65">
        <v>509.4</v>
      </c>
      <c r="K108" s="65">
        <v>147.4</v>
      </c>
      <c r="L108" s="65">
        <v>10</v>
      </c>
      <c r="M108" s="65">
        <v>220</v>
      </c>
      <c r="N108" s="65">
        <v>60.4</v>
      </c>
      <c r="O108" s="65">
        <v>0.2</v>
      </c>
      <c r="P108" s="65">
        <v>5.4</v>
      </c>
      <c r="Q108" s="65">
        <v>6.4</v>
      </c>
      <c r="R108" s="66">
        <v>0.35960000000000003</v>
      </c>
      <c r="S108" s="66">
        <v>0.42719999999999991</v>
      </c>
      <c r="T108" s="66">
        <f t="shared" si="5"/>
        <v>0.78679999999999994</v>
      </c>
      <c r="U108" s="65">
        <v>31</v>
      </c>
      <c r="Z108" s="21"/>
      <c r="AA108" s="21"/>
      <c r="AB108" s="21"/>
    </row>
    <row r="109" spans="1:28" ht="15.6" x14ac:dyDescent="0.3">
      <c r="A109" s="5">
        <v>1</v>
      </c>
      <c r="B109" s="5"/>
      <c r="C109" s="5"/>
      <c r="D109" s="5"/>
      <c r="E109" s="64" t="s">
        <v>121</v>
      </c>
      <c r="F109" s="64" t="s">
        <v>31</v>
      </c>
      <c r="G109" s="64">
        <v>5</v>
      </c>
      <c r="H109" s="65">
        <v>145.6</v>
      </c>
      <c r="I109" s="65">
        <v>590.59999999999991</v>
      </c>
      <c r="J109" s="65">
        <v>524.79999999999995</v>
      </c>
      <c r="K109" s="65">
        <v>135.80000000000001</v>
      </c>
      <c r="L109" s="65">
        <v>24.4</v>
      </c>
      <c r="M109" s="65">
        <v>229.60000000000002</v>
      </c>
      <c r="N109" s="65">
        <v>65.8</v>
      </c>
      <c r="O109" s="65">
        <v>7</v>
      </c>
      <c r="P109" s="65">
        <v>5.8</v>
      </c>
      <c r="Q109" s="65">
        <v>12.8</v>
      </c>
      <c r="R109" s="66">
        <v>0.34520000000000001</v>
      </c>
      <c r="S109" s="66">
        <v>0.43640000000000001</v>
      </c>
      <c r="T109" s="66">
        <f t="shared" si="5"/>
        <v>0.78160000000000007</v>
      </c>
      <c r="U109" s="65">
        <v>3.4</v>
      </c>
      <c r="Z109" s="21"/>
      <c r="AA109" s="21"/>
      <c r="AB109" s="21"/>
    </row>
    <row r="110" spans="1:28" ht="15.6" x14ac:dyDescent="0.3">
      <c r="A110" s="5">
        <v>1</v>
      </c>
      <c r="B110" s="49"/>
      <c r="C110" s="49"/>
      <c r="D110" s="49"/>
      <c r="E110" s="64" t="s">
        <v>123</v>
      </c>
      <c r="F110" s="64" t="s">
        <v>33</v>
      </c>
      <c r="G110" s="64">
        <v>6</v>
      </c>
      <c r="H110" s="65">
        <v>142.33333333333334</v>
      </c>
      <c r="I110" s="65">
        <v>576.33333333333326</v>
      </c>
      <c r="J110" s="65">
        <v>507.83333333333331</v>
      </c>
      <c r="K110" s="65">
        <v>138</v>
      </c>
      <c r="L110" s="65">
        <v>15.333333333333334</v>
      </c>
      <c r="M110" s="65">
        <v>216.33333333333334</v>
      </c>
      <c r="N110" s="65">
        <v>68.5</v>
      </c>
      <c r="O110" s="65">
        <v>2.8333333333333335</v>
      </c>
      <c r="P110" s="65">
        <v>4.5</v>
      </c>
      <c r="Q110" s="65">
        <v>12.666666666666666</v>
      </c>
      <c r="R110" s="66">
        <v>0.35666666666666663</v>
      </c>
      <c r="S110" s="66">
        <v>0.42383333333333334</v>
      </c>
      <c r="T110" s="66">
        <f t="shared" si="5"/>
        <v>0.78049999999999997</v>
      </c>
      <c r="U110" s="65">
        <v>12.333333333333334</v>
      </c>
      <c r="Z110" s="21"/>
      <c r="AA110" s="21"/>
      <c r="AB110" s="21"/>
    </row>
    <row r="111" spans="1:28" ht="15.6" x14ac:dyDescent="0.3">
      <c r="A111" s="5">
        <v>1</v>
      </c>
      <c r="B111" s="5"/>
      <c r="C111" s="5"/>
      <c r="D111" s="5"/>
      <c r="E111" s="64" t="s">
        <v>124</v>
      </c>
      <c r="F111" s="64" t="s">
        <v>33</v>
      </c>
      <c r="G111" s="64">
        <v>5</v>
      </c>
      <c r="H111" s="65">
        <v>128</v>
      </c>
      <c r="I111" s="65">
        <v>491.59999999999997</v>
      </c>
      <c r="J111" s="65">
        <v>436.2</v>
      </c>
      <c r="K111" s="65">
        <v>123.8</v>
      </c>
      <c r="L111" s="65">
        <v>8</v>
      </c>
      <c r="M111" s="65">
        <v>178</v>
      </c>
      <c r="N111" s="65">
        <v>55.4</v>
      </c>
      <c r="O111" s="65">
        <v>3.4</v>
      </c>
      <c r="P111" s="65">
        <v>3</v>
      </c>
      <c r="Q111" s="65">
        <v>5.4</v>
      </c>
      <c r="R111" s="66">
        <v>0.36840000000000001</v>
      </c>
      <c r="S111" s="66">
        <v>0.41120000000000001</v>
      </c>
      <c r="T111" s="66">
        <f t="shared" si="5"/>
        <v>0.77960000000000007</v>
      </c>
      <c r="U111" s="65">
        <v>4.4000000000000004</v>
      </c>
      <c r="Z111" s="21"/>
      <c r="AA111" s="21"/>
      <c r="AB111" s="21"/>
    </row>
    <row r="112" spans="1:28" ht="15.6" x14ac:dyDescent="0.3">
      <c r="A112" s="5">
        <v>1</v>
      </c>
      <c r="B112" s="49"/>
      <c r="C112" s="49"/>
      <c r="D112" s="49"/>
      <c r="E112" s="64" t="s">
        <v>125</v>
      </c>
      <c r="F112" s="64" t="s">
        <v>30</v>
      </c>
      <c r="G112" s="64">
        <v>5</v>
      </c>
      <c r="H112" s="65">
        <v>141.4</v>
      </c>
      <c r="I112" s="65">
        <v>565</v>
      </c>
      <c r="J112" s="65">
        <v>497</v>
      </c>
      <c r="K112" s="65">
        <v>132.4</v>
      </c>
      <c r="L112" s="65">
        <v>17.8</v>
      </c>
      <c r="M112" s="65">
        <v>214.60000000000002</v>
      </c>
      <c r="N112" s="65">
        <v>68</v>
      </c>
      <c r="O112" s="65">
        <v>2.2000000000000002</v>
      </c>
      <c r="P112" s="65">
        <v>5</v>
      </c>
      <c r="Q112" s="65">
        <v>18.600000000000001</v>
      </c>
      <c r="R112" s="66">
        <v>0.35099999999999992</v>
      </c>
      <c r="S112" s="66">
        <v>0.42499999999999999</v>
      </c>
      <c r="T112" s="66">
        <f t="shared" si="5"/>
        <v>0.77599999999999991</v>
      </c>
      <c r="U112" s="65">
        <v>1.6</v>
      </c>
      <c r="Z112" s="21"/>
      <c r="AA112" s="21"/>
      <c r="AB112" s="21"/>
    </row>
    <row r="113" spans="1:28" ht="15.6" x14ac:dyDescent="0.3">
      <c r="A113" s="5">
        <v>1</v>
      </c>
      <c r="B113" s="5"/>
      <c r="C113" s="5"/>
      <c r="D113" s="5"/>
      <c r="E113" s="64" t="s">
        <v>126</v>
      </c>
      <c r="F113" s="64" t="s">
        <v>33</v>
      </c>
      <c r="G113" s="64">
        <v>7</v>
      </c>
      <c r="H113" s="65">
        <v>144.42857142857142</v>
      </c>
      <c r="I113" s="65">
        <v>586.85714285714278</v>
      </c>
      <c r="J113" s="65">
        <v>534.71428571428567</v>
      </c>
      <c r="K113" s="65">
        <v>156.57142857142858</v>
      </c>
      <c r="L113" s="65">
        <v>11.142857142857142</v>
      </c>
      <c r="M113" s="65">
        <v>225.85714285714289</v>
      </c>
      <c r="N113" s="65">
        <v>52.142857142857146</v>
      </c>
      <c r="O113" s="65">
        <v>2</v>
      </c>
      <c r="P113" s="65">
        <v>4.8571428571428568</v>
      </c>
      <c r="Q113" s="65">
        <v>13</v>
      </c>
      <c r="R113" s="66">
        <v>0.35342857142857137</v>
      </c>
      <c r="S113" s="66">
        <v>0.42185714285714287</v>
      </c>
      <c r="T113" s="66">
        <f t="shared" si="5"/>
        <v>0.77528571428571424</v>
      </c>
      <c r="U113" s="65">
        <v>24.428571428571427</v>
      </c>
      <c r="Z113" s="21"/>
      <c r="AA113" s="21"/>
      <c r="AB113" s="21"/>
    </row>
    <row r="114" spans="1:28" ht="15.6" x14ac:dyDescent="0.3">
      <c r="A114" s="5">
        <v>1</v>
      </c>
      <c r="B114" s="5"/>
      <c r="C114" s="5"/>
      <c r="D114" s="5"/>
      <c r="E114" s="64" t="s">
        <v>127</v>
      </c>
      <c r="F114" s="64" t="s">
        <v>33</v>
      </c>
      <c r="G114" s="64">
        <v>8</v>
      </c>
      <c r="H114" s="65">
        <v>142.75</v>
      </c>
      <c r="I114" s="65">
        <v>569.125</v>
      </c>
      <c r="J114" s="65">
        <v>513.875</v>
      </c>
      <c r="K114" s="65">
        <v>141.25</v>
      </c>
      <c r="L114" s="65">
        <v>18.125</v>
      </c>
      <c r="M114" s="65">
        <v>223.5</v>
      </c>
      <c r="N114" s="65">
        <v>55.25</v>
      </c>
      <c r="O114" s="65">
        <v>2.625</v>
      </c>
      <c r="P114" s="65">
        <v>5.25</v>
      </c>
      <c r="Q114" s="65">
        <v>11.875</v>
      </c>
      <c r="R114" s="66">
        <v>0.34375</v>
      </c>
      <c r="S114" s="66">
        <v>0.43125000000000002</v>
      </c>
      <c r="T114" s="66">
        <f t="shared" si="5"/>
        <v>0.77500000000000002</v>
      </c>
      <c r="U114" s="65">
        <v>10.625</v>
      </c>
      <c r="Z114" s="21"/>
      <c r="AA114" s="21"/>
      <c r="AB114" s="21"/>
    </row>
    <row r="115" spans="1:28" ht="15.6" x14ac:dyDescent="0.3">
      <c r="A115" s="5">
        <v>1</v>
      </c>
      <c r="B115" s="5"/>
      <c r="C115" s="5"/>
      <c r="D115" s="5"/>
      <c r="E115" s="64" t="s">
        <v>130</v>
      </c>
      <c r="F115" s="64" t="s">
        <v>33</v>
      </c>
      <c r="G115" s="64">
        <v>5</v>
      </c>
      <c r="H115" s="65">
        <v>142.4</v>
      </c>
      <c r="I115" s="65">
        <v>552.6</v>
      </c>
      <c r="J115" s="65">
        <v>513.6</v>
      </c>
      <c r="K115" s="65">
        <v>141.6</v>
      </c>
      <c r="L115" s="65">
        <v>15.6</v>
      </c>
      <c r="M115" s="65">
        <v>226.79999999999998</v>
      </c>
      <c r="N115" s="65">
        <v>39</v>
      </c>
      <c r="O115" s="65">
        <v>6.6</v>
      </c>
      <c r="P115" s="65">
        <v>5.4</v>
      </c>
      <c r="Q115" s="65">
        <v>13.2</v>
      </c>
      <c r="R115" s="66">
        <v>0.33179999999999998</v>
      </c>
      <c r="S115" s="66">
        <v>0.441</v>
      </c>
      <c r="T115" s="66">
        <f t="shared" si="5"/>
        <v>0.77279999999999993</v>
      </c>
      <c r="U115" s="65">
        <v>8.8000000000000007</v>
      </c>
      <c r="Z115" s="21"/>
      <c r="AA115" s="21"/>
      <c r="AB115" s="21"/>
    </row>
    <row r="116" spans="1:28" ht="15.6" x14ac:dyDescent="0.3">
      <c r="A116" s="5">
        <v>1</v>
      </c>
      <c r="B116" s="5"/>
      <c r="C116" s="5"/>
      <c r="D116" s="5"/>
      <c r="E116" s="64" t="s">
        <v>131</v>
      </c>
      <c r="F116" s="64" t="s">
        <v>33</v>
      </c>
      <c r="G116" s="64">
        <v>5</v>
      </c>
      <c r="H116" s="65">
        <v>133.4</v>
      </c>
      <c r="I116" s="65">
        <v>521.20000000000005</v>
      </c>
      <c r="J116" s="65">
        <v>485.6</v>
      </c>
      <c r="K116" s="65">
        <v>142.80000000000001</v>
      </c>
      <c r="L116" s="65">
        <v>9.6</v>
      </c>
      <c r="M116" s="65">
        <v>204</v>
      </c>
      <c r="N116" s="65">
        <v>35.6</v>
      </c>
      <c r="O116" s="65">
        <v>5.2</v>
      </c>
      <c r="P116" s="65">
        <v>4.8</v>
      </c>
      <c r="Q116" s="65">
        <v>5.6</v>
      </c>
      <c r="R116" s="66">
        <v>0.34599999999999997</v>
      </c>
      <c r="S116" s="66">
        <v>0.42420000000000002</v>
      </c>
      <c r="T116" s="66">
        <f t="shared" si="5"/>
        <v>0.7702</v>
      </c>
      <c r="U116" s="65">
        <v>29</v>
      </c>
      <c r="Z116" s="21"/>
      <c r="AA116" s="21"/>
      <c r="AB116" s="21"/>
    </row>
    <row r="117" spans="1:28" ht="15.6" x14ac:dyDescent="0.3">
      <c r="A117" s="5">
        <v>1</v>
      </c>
      <c r="B117" s="5"/>
      <c r="C117" s="5"/>
      <c r="D117" s="5"/>
      <c r="E117" s="64" t="s">
        <v>133</v>
      </c>
      <c r="F117" s="64" t="s">
        <v>29</v>
      </c>
      <c r="G117" s="64">
        <v>5</v>
      </c>
      <c r="H117" s="65">
        <v>128.19999999999999</v>
      </c>
      <c r="I117" s="65">
        <v>491.2</v>
      </c>
      <c r="J117" s="65">
        <v>430.2</v>
      </c>
      <c r="K117" s="65">
        <v>108.2</v>
      </c>
      <c r="L117" s="65">
        <v>17.399999999999999</v>
      </c>
      <c r="M117" s="65">
        <v>182.79999999999998</v>
      </c>
      <c r="N117" s="65">
        <v>61</v>
      </c>
      <c r="O117" s="65">
        <v>1.2</v>
      </c>
      <c r="P117" s="65">
        <v>3</v>
      </c>
      <c r="Q117" s="65">
        <v>12.4</v>
      </c>
      <c r="R117" s="66">
        <v>0.34419999999999995</v>
      </c>
      <c r="S117" s="66">
        <v>0.42499999999999999</v>
      </c>
      <c r="T117" s="66">
        <f t="shared" si="5"/>
        <v>0.76919999999999988</v>
      </c>
      <c r="U117" s="65">
        <v>3.8</v>
      </c>
      <c r="Z117" s="21"/>
      <c r="AA117" s="21"/>
      <c r="AB117" s="21"/>
    </row>
    <row r="118" spans="1:28" ht="15.6" x14ac:dyDescent="0.3">
      <c r="A118" s="5">
        <v>1</v>
      </c>
      <c r="B118" s="49"/>
      <c r="C118" s="49"/>
      <c r="D118" s="49"/>
      <c r="E118" s="64" t="s">
        <v>134</v>
      </c>
      <c r="F118" s="64" t="s">
        <v>33</v>
      </c>
      <c r="G118" s="64">
        <v>7</v>
      </c>
      <c r="H118" s="65">
        <v>134.42857142857142</v>
      </c>
      <c r="I118" s="65">
        <v>548.42857142857144</v>
      </c>
      <c r="J118" s="65">
        <v>514.42857142857144</v>
      </c>
      <c r="K118" s="65">
        <v>143.14285714285714</v>
      </c>
      <c r="L118" s="65">
        <v>16.285714285714285</v>
      </c>
      <c r="M118" s="65">
        <v>229.14285714285714</v>
      </c>
      <c r="N118" s="65">
        <v>34</v>
      </c>
      <c r="O118" s="65">
        <v>2.5714285714285716</v>
      </c>
      <c r="P118" s="65">
        <v>5.5714285714285712</v>
      </c>
      <c r="Q118" s="65">
        <v>12.571428571428571</v>
      </c>
      <c r="R118" s="66">
        <v>0.32200000000000001</v>
      </c>
      <c r="S118" s="66">
        <v>0.44342857142857145</v>
      </c>
      <c r="T118" s="66">
        <f t="shared" si="5"/>
        <v>0.76542857142857146</v>
      </c>
      <c r="U118" s="65">
        <v>2.5714285714285716</v>
      </c>
      <c r="Z118" s="21"/>
      <c r="AA118" s="21"/>
      <c r="AB118" s="21"/>
    </row>
    <row r="119" spans="1:28" ht="15.6" x14ac:dyDescent="0.3">
      <c r="A119" s="5">
        <v>1</v>
      </c>
      <c r="B119" s="5"/>
      <c r="C119" s="5"/>
      <c r="D119" s="5"/>
      <c r="E119" s="64" t="s">
        <v>135</v>
      </c>
      <c r="F119" s="64" t="s">
        <v>33</v>
      </c>
      <c r="G119" s="64">
        <v>8</v>
      </c>
      <c r="H119" s="65">
        <v>139.75</v>
      </c>
      <c r="I119" s="65">
        <v>602.75</v>
      </c>
      <c r="J119" s="65">
        <v>575.625</v>
      </c>
      <c r="K119" s="65">
        <v>178.75</v>
      </c>
      <c r="L119" s="65">
        <v>8.25</v>
      </c>
      <c r="M119" s="65">
        <v>243.625</v>
      </c>
      <c r="N119" s="65">
        <v>27.125</v>
      </c>
      <c r="O119" s="65">
        <v>2.25</v>
      </c>
      <c r="P119" s="65">
        <v>2.25</v>
      </c>
      <c r="Q119" s="65">
        <v>8</v>
      </c>
      <c r="R119" s="66">
        <v>0.34162500000000001</v>
      </c>
      <c r="S119" s="66">
        <v>0.42149999999999999</v>
      </c>
      <c r="T119" s="66">
        <f t="shared" si="5"/>
        <v>0.76312500000000005</v>
      </c>
      <c r="U119" s="65">
        <v>20.375</v>
      </c>
      <c r="Z119" s="21"/>
      <c r="AA119" s="21"/>
      <c r="AB119" s="21"/>
    </row>
    <row r="120" spans="1:28" ht="15.6" x14ac:dyDescent="0.3">
      <c r="A120" s="5">
        <v>1</v>
      </c>
      <c r="B120" s="5"/>
      <c r="C120" s="5"/>
      <c r="D120" s="5"/>
      <c r="E120" s="64" t="s">
        <v>136</v>
      </c>
      <c r="F120" s="64" t="s">
        <v>29</v>
      </c>
      <c r="G120" s="64">
        <v>10</v>
      </c>
      <c r="H120" s="65">
        <v>146.4</v>
      </c>
      <c r="I120" s="65">
        <v>591.5</v>
      </c>
      <c r="J120" s="65">
        <v>555.79999999999995</v>
      </c>
      <c r="K120" s="65">
        <v>146.1</v>
      </c>
      <c r="L120" s="65">
        <v>27</v>
      </c>
      <c r="M120" s="65">
        <v>253.5</v>
      </c>
      <c r="N120" s="65">
        <v>35.700000000000003</v>
      </c>
      <c r="O120" s="65">
        <v>2.7</v>
      </c>
      <c r="P120" s="65">
        <v>4.9000000000000004</v>
      </c>
      <c r="Q120" s="65">
        <v>16.3</v>
      </c>
      <c r="R120" s="66">
        <v>0.3075</v>
      </c>
      <c r="S120" s="66">
        <v>0.45519999999999994</v>
      </c>
      <c r="T120" s="66">
        <f t="shared" si="5"/>
        <v>0.76269999999999993</v>
      </c>
      <c r="U120" s="65">
        <v>2.4</v>
      </c>
      <c r="Z120" s="21"/>
      <c r="AA120" s="21"/>
      <c r="AB120" s="21"/>
    </row>
    <row r="121" spans="1:28" ht="15.6" x14ac:dyDescent="0.3">
      <c r="A121" s="5">
        <v>1</v>
      </c>
      <c r="B121" s="49"/>
      <c r="C121" s="49"/>
      <c r="D121" s="49"/>
      <c r="E121" s="64" t="s">
        <v>138</v>
      </c>
      <c r="F121" s="64" t="s">
        <v>33</v>
      </c>
      <c r="G121" s="64">
        <v>8</v>
      </c>
      <c r="H121" s="65">
        <v>138.5</v>
      </c>
      <c r="I121" s="65">
        <v>561</v>
      </c>
      <c r="J121" s="65">
        <v>532.125</v>
      </c>
      <c r="K121" s="65">
        <v>155.75</v>
      </c>
      <c r="L121" s="65">
        <v>10</v>
      </c>
      <c r="M121" s="65">
        <v>228.875</v>
      </c>
      <c r="N121" s="65">
        <v>28.875</v>
      </c>
      <c r="O121" s="65">
        <v>4.125</v>
      </c>
      <c r="P121" s="65">
        <v>4.375</v>
      </c>
      <c r="Q121" s="65">
        <v>6.875</v>
      </c>
      <c r="R121" s="66">
        <v>0.330625</v>
      </c>
      <c r="S121" s="66">
        <v>0.42937500000000001</v>
      </c>
      <c r="T121" s="66">
        <f t="shared" si="5"/>
        <v>0.76</v>
      </c>
      <c r="U121" s="65">
        <v>24.125</v>
      </c>
      <c r="Z121" s="21"/>
      <c r="AA121" s="21"/>
      <c r="AB121" s="21"/>
    </row>
    <row r="122" spans="1:28" ht="15.6" x14ac:dyDescent="0.3">
      <c r="A122" s="5">
        <v>1</v>
      </c>
      <c r="B122" s="5"/>
      <c r="C122" s="5"/>
      <c r="D122" s="5"/>
      <c r="E122" s="64" t="s">
        <v>140</v>
      </c>
      <c r="F122" s="64" t="s">
        <v>33</v>
      </c>
      <c r="G122" s="64">
        <v>5</v>
      </c>
      <c r="H122" s="65">
        <v>130.80000000000001</v>
      </c>
      <c r="I122" s="65">
        <v>493.4</v>
      </c>
      <c r="J122" s="65">
        <v>446</v>
      </c>
      <c r="K122" s="65">
        <v>119.4</v>
      </c>
      <c r="L122" s="65">
        <v>14.8</v>
      </c>
      <c r="M122" s="65">
        <v>187.8</v>
      </c>
      <c r="N122" s="65">
        <v>47.4</v>
      </c>
      <c r="O122" s="65">
        <v>2.4</v>
      </c>
      <c r="P122" s="65">
        <v>2.8</v>
      </c>
      <c r="Q122" s="65">
        <v>12</v>
      </c>
      <c r="R122" s="66">
        <v>0.3392</v>
      </c>
      <c r="S122" s="66">
        <v>0.42000000000000004</v>
      </c>
      <c r="T122" s="66">
        <f t="shared" si="5"/>
        <v>0.7592000000000001</v>
      </c>
      <c r="U122" s="65">
        <v>3.6</v>
      </c>
      <c r="Z122" s="21"/>
      <c r="AA122" s="21"/>
      <c r="AB122" s="21"/>
    </row>
    <row r="123" spans="1:28" ht="15.6" x14ac:dyDescent="0.3">
      <c r="A123" s="5">
        <v>1</v>
      </c>
      <c r="B123" s="49"/>
      <c r="C123" s="49"/>
      <c r="D123" s="49"/>
      <c r="E123" s="64" t="s">
        <v>143</v>
      </c>
      <c r="F123" s="64" t="s">
        <v>29</v>
      </c>
      <c r="G123" s="64">
        <v>5</v>
      </c>
      <c r="H123" s="65">
        <v>136</v>
      </c>
      <c r="I123" s="65">
        <v>531.20000000000005</v>
      </c>
      <c r="J123" s="65">
        <v>474.6</v>
      </c>
      <c r="K123" s="65">
        <v>135.6</v>
      </c>
      <c r="L123" s="65">
        <v>7.8</v>
      </c>
      <c r="M123" s="65">
        <v>188.99999999999997</v>
      </c>
      <c r="N123" s="65">
        <v>56.6</v>
      </c>
      <c r="O123" s="65">
        <v>1.4</v>
      </c>
      <c r="P123" s="65">
        <v>5.8</v>
      </c>
      <c r="Q123" s="65">
        <v>15.4</v>
      </c>
      <c r="R123" s="66">
        <v>0.35859999999999997</v>
      </c>
      <c r="S123" s="66">
        <v>0.39379999999999998</v>
      </c>
      <c r="T123" s="66">
        <f t="shared" si="5"/>
        <v>0.75239999999999996</v>
      </c>
      <c r="U123" s="65">
        <v>3.6</v>
      </c>
      <c r="Z123" s="21"/>
      <c r="AA123" s="21"/>
      <c r="AB123" s="21"/>
    </row>
    <row r="124" spans="1:28" ht="15.6" x14ac:dyDescent="0.3">
      <c r="A124" s="5">
        <v>1</v>
      </c>
      <c r="B124" s="5"/>
      <c r="C124" s="5"/>
      <c r="D124" s="5"/>
      <c r="E124" s="64" t="s">
        <v>147</v>
      </c>
      <c r="F124" s="64" t="s">
        <v>33</v>
      </c>
      <c r="G124" s="64">
        <v>7</v>
      </c>
      <c r="H124" s="65">
        <v>138.85714285714286</v>
      </c>
      <c r="I124" s="65">
        <v>559.42857142857144</v>
      </c>
      <c r="J124" s="65">
        <v>498.14285714285717</v>
      </c>
      <c r="K124" s="65">
        <v>137.85714285714286</v>
      </c>
      <c r="L124" s="65">
        <v>10</v>
      </c>
      <c r="M124" s="65">
        <v>194.42857142857144</v>
      </c>
      <c r="N124" s="65">
        <v>61.285714285714285</v>
      </c>
      <c r="O124" s="65">
        <v>5.4285714285714288</v>
      </c>
      <c r="P124" s="65">
        <v>4.7142857142857144</v>
      </c>
      <c r="Q124" s="65">
        <v>13.142857142857142</v>
      </c>
      <c r="R124" s="66">
        <v>0.3585714285714286</v>
      </c>
      <c r="S124" s="66">
        <v>0.38728571428571434</v>
      </c>
      <c r="T124" s="66">
        <f t="shared" si="5"/>
        <v>0.745857142857143</v>
      </c>
      <c r="U124" s="65">
        <v>12</v>
      </c>
      <c r="Z124" s="21"/>
      <c r="AA124" s="21"/>
      <c r="AB124" s="21"/>
    </row>
    <row r="125" spans="1:28" ht="15.6" x14ac:dyDescent="0.3">
      <c r="A125" s="5">
        <v>1</v>
      </c>
      <c r="B125" s="5"/>
      <c r="C125" s="5"/>
      <c r="D125" s="5"/>
      <c r="E125" s="64" t="s">
        <v>149</v>
      </c>
      <c r="F125" s="64" t="s">
        <v>33</v>
      </c>
      <c r="G125" s="64">
        <v>7</v>
      </c>
      <c r="H125" s="65">
        <v>148.42857142857142</v>
      </c>
      <c r="I125" s="65">
        <v>606.14285714285711</v>
      </c>
      <c r="J125" s="65">
        <v>581.57142857142856</v>
      </c>
      <c r="K125" s="65">
        <v>169.14285714285714</v>
      </c>
      <c r="L125" s="65">
        <v>11.571428571428571</v>
      </c>
      <c r="M125" s="65">
        <v>249.14285714285714</v>
      </c>
      <c r="N125" s="65">
        <v>24.571428571428573</v>
      </c>
      <c r="O125" s="65">
        <v>2.4285714285714284</v>
      </c>
      <c r="P125" s="65">
        <v>7</v>
      </c>
      <c r="Q125" s="65">
        <v>8.5714285714285712</v>
      </c>
      <c r="R125" s="66">
        <v>0.31757142857142862</v>
      </c>
      <c r="S125" s="66">
        <v>0.42671428571428566</v>
      </c>
      <c r="T125" s="66">
        <f t="shared" si="5"/>
        <v>0.74428571428571422</v>
      </c>
      <c r="U125" s="65">
        <v>22.428571428571427</v>
      </c>
      <c r="Z125" s="21"/>
      <c r="AA125" s="21"/>
      <c r="AB125" s="21"/>
    </row>
    <row r="126" spans="1:28" ht="15.6" x14ac:dyDescent="0.3">
      <c r="A126" s="5">
        <v>1</v>
      </c>
      <c r="B126" s="5"/>
      <c r="C126" s="5"/>
      <c r="D126" s="5"/>
      <c r="E126" s="64" t="s">
        <v>150</v>
      </c>
      <c r="F126" s="64" t="s">
        <v>33</v>
      </c>
      <c r="G126" s="64">
        <v>7</v>
      </c>
      <c r="H126" s="65">
        <v>127.14285714285714</v>
      </c>
      <c r="I126" s="65">
        <v>473.71428571428572</v>
      </c>
      <c r="J126" s="65">
        <v>411.42857142857144</v>
      </c>
      <c r="K126" s="65">
        <v>113.57142857142857</v>
      </c>
      <c r="L126" s="65">
        <v>5.7142857142857144</v>
      </c>
      <c r="M126" s="65">
        <v>152.42857142857142</v>
      </c>
      <c r="N126" s="65">
        <v>62.285714285714285</v>
      </c>
      <c r="O126" s="65">
        <v>2.2857142857142856</v>
      </c>
      <c r="P126" s="65">
        <v>3</v>
      </c>
      <c r="Q126" s="65">
        <v>9.1428571428571423</v>
      </c>
      <c r="R126" s="66">
        <v>0.37185714285714283</v>
      </c>
      <c r="S126" s="66">
        <v>0.37114285714285705</v>
      </c>
      <c r="T126" s="66">
        <f t="shared" si="5"/>
        <v>0.74299999999999988</v>
      </c>
      <c r="U126" s="65">
        <v>5.7142857142857144</v>
      </c>
      <c r="Z126" s="21"/>
      <c r="AA126" s="21"/>
      <c r="AB126" s="21"/>
    </row>
    <row r="127" spans="1:28" ht="15.6" x14ac:dyDescent="0.3">
      <c r="A127" s="5">
        <v>1</v>
      </c>
      <c r="B127" s="5"/>
      <c r="C127" s="5"/>
      <c r="D127" s="5"/>
      <c r="E127" s="64" t="s">
        <v>151</v>
      </c>
      <c r="F127" s="64" t="s">
        <v>31</v>
      </c>
      <c r="G127" s="64">
        <v>6</v>
      </c>
      <c r="H127" s="65">
        <v>134.33333333333334</v>
      </c>
      <c r="I127" s="65">
        <v>540.16666666666674</v>
      </c>
      <c r="J127" s="65">
        <v>478.16666666666669</v>
      </c>
      <c r="K127" s="65">
        <v>120</v>
      </c>
      <c r="L127" s="65">
        <v>17.833333333333332</v>
      </c>
      <c r="M127" s="65">
        <v>197.66666666666669</v>
      </c>
      <c r="N127" s="65">
        <v>62</v>
      </c>
      <c r="O127" s="65">
        <v>2</v>
      </c>
      <c r="P127" s="65">
        <v>5.833333333333333</v>
      </c>
      <c r="Q127" s="65">
        <v>13.5</v>
      </c>
      <c r="R127" s="66">
        <v>0.33433333333333332</v>
      </c>
      <c r="S127" s="66">
        <v>0.40783333333333333</v>
      </c>
      <c r="T127" s="66">
        <f t="shared" si="5"/>
        <v>0.74216666666666664</v>
      </c>
      <c r="U127" s="65">
        <v>0.66666666666666663</v>
      </c>
      <c r="Z127" s="21"/>
      <c r="AA127" s="21"/>
      <c r="AB127" s="21"/>
    </row>
    <row r="128" spans="1:28" ht="15.6" x14ac:dyDescent="0.3">
      <c r="A128" s="5">
        <v>1</v>
      </c>
      <c r="B128" s="49"/>
      <c r="C128" s="49"/>
      <c r="D128" s="49"/>
      <c r="E128" s="64" t="s">
        <v>152</v>
      </c>
      <c r="F128" s="64" t="s">
        <v>33</v>
      </c>
      <c r="G128" s="64">
        <v>7</v>
      </c>
      <c r="H128" s="65">
        <v>137.85714285714286</v>
      </c>
      <c r="I128" s="65">
        <v>533</v>
      </c>
      <c r="J128" s="65">
        <v>504</v>
      </c>
      <c r="K128" s="65">
        <v>148.28571428571428</v>
      </c>
      <c r="L128" s="65">
        <v>8.5714285714285712</v>
      </c>
      <c r="M128" s="65">
        <v>207.14285714285711</v>
      </c>
      <c r="N128" s="65">
        <v>29</v>
      </c>
      <c r="O128" s="65">
        <v>2.8571428571428572</v>
      </c>
      <c r="P128" s="65">
        <v>5.5714285714285712</v>
      </c>
      <c r="Q128" s="65">
        <v>17.285714285714285</v>
      </c>
      <c r="R128" s="66">
        <v>0.33171428571428568</v>
      </c>
      <c r="S128" s="66">
        <v>0.41014285714285709</v>
      </c>
      <c r="T128" s="66">
        <f t="shared" si="5"/>
        <v>0.74185714285714277</v>
      </c>
      <c r="U128" s="65">
        <v>3.8571428571428572</v>
      </c>
      <c r="Z128" s="21"/>
      <c r="AA128" s="21"/>
      <c r="AB128" s="21"/>
    </row>
    <row r="129" spans="1:28" ht="15.6" x14ac:dyDescent="0.3">
      <c r="A129" s="5">
        <v>1</v>
      </c>
      <c r="B129" s="5"/>
      <c r="C129" s="5"/>
      <c r="D129" s="5"/>
      <c r="E129" s="64" t="s">
        <v>153</v>
      </c>
      <c r="F129" s="64" t="s">
        <v>29</v>
      </c>
      <c r="G129" s="64">
        <v>9</v>
      </c>
      <c r="H129" s="65">
        <v>150.55555555555554</v>
      </c>
      <c r="I129" s="65">
        <v>620.44444444444434</v>
      </c>
      <c r="J129" s="65">
        <v>574.22222222222217</v>
      </c>
      <c r="K129" s="65">
        <v>159</v>
      </c>
      <c r="L129" s="65">
        <v>14.666666666666666</v>
      </c>
      <c r="M129" s="65">
        <v>237</v>
      </c>
      <c r="N129" s="65">
        <v>46.222222222222221</v>
      </c>
      <c r="O129" s="65">
        <v>2.3333333333333335</v>
      </c>
      <c r="P129" s="65">
        <v>6.5555555555555554</v>
      </c>
      <c r="Q129" s="65">
        <v>16.111111111111111</v>
      </c>
      <c r="R129" s="66">
        <v>0.32933333333333331</v>
      </c>
      <c r="S129" s="66">
        <v>0.41233333333333333</v>
      </c>
      <c r="T129" s="66">
        <f t="shared" si="5"/>
        <v>0.7416666666666667</v>
      </c>
      <c r="U129" s="65">
        <v>3.1111111111111112</v>
      </c>
      <c r="Z129" s="21"/>
      <c r="AA129" s="21"/>
      <c r="AB129" s="21"/>
    </row>
    <row r="130" spans="1:28" ht="15.6" x14ac:dyDescent="0.3">
      <c r="A130" s="5">
        <v>1</v>
      </c>
      <c r="B130" s="5"/>
      <c r="C130" s="5"/>
      <c r="D130" s="5"/>
      <c r="E130" s="64" t="s">
        <v>154</v>
      </c>
      <c r="F130" s="64" t="s">
        <v>32</v>
      </c>
      <c r="G130" s="64">
        <v>6</v>
      </c>
      <c r="H130" s="65">
        <v>129.83333333333334</v>
      </c>
      <c r="I130" s="65">
        <v>494.66666666666669</v>
      </c>
      <c r="J130" s="65">
        <v>448.5</v>
      </c>
      <c r="K130" s="65">
        <v>110.83333333333333</v>
      </c>
      <c r="L130" s="65">
        <v>20.833333333333332</v>
      </c>
      <c r="M130" s="65">
        <v>191.66666666666669</v>
      </c>
      <c r="N130" s="65">
        <v>46.166666666666664</v>
      </c>
      <c r="O130" s="65">
        <v>4.5</v>
      </c>
      <c r="P130" s="65">
        <v>4.666666666666667</v>
      </c>
      <c r="Q130" s="65">
        <v>13.833333333333334</v>
      </c>
      <c r="R130" s="66">
        <v>0.31850000000000001</v>
      </c>
      <c r="S130" s="66">
        <v>0.42233333333333339</v>
      </c>
      <c r="T130" s="66">
        <f t="shared" si="5"/>
        <v>0.74083333333333345</v>
      </c>
      <c r="U130" s="65">
        <v>0</v>
      </c>
      <c r="Z130" s="21"/>
      <c r="AA130" s="21"/>
      <c r="AB130" s="21"/>
    </row>
    <row r="131" spans="1:28" ht="15.6" x14ac:dyDescent="0.3">
      <c r="A131" s="5">
        <v>1</v>
      </c>
      <c r="B131" s="49"/>
      <c r="C131" s="49"/>
      <c r="D131" s="49"/>
      <c r="E131" s="64" t="s">
        <v>156</v>
      </c>
      <c r="F131" s="64" t="s">
        <v>29</v>
      </c>
      <c r="G131" s="64">
        <v>6</v>
      </c>
      <c r="H131" s="65">
        <v>139.66666666666666</v>
      </c>
      <c r="I131" s="65">
        <v>577.83333333333337</v>
      </c>
      <c r="J131" s="65">
        <v>518</v>
      </c>
      <c r="K131" s="65">
        <v>137.5</v>
      </c>
      <c r="L131" s="65">
        <v>14.333333333333334</v>
      </c>
      <c r="M131" s="65">
        <v>209.5</v>
      </c>
      <c r="N131" s="65">
        <v>59.833333333333336</v>
      </c>
      <c r="O131" s="65">
        <v>3.5</v>
      </c>
      <c r="P131" s="65">
        <v>2.5</v>
      </c>
      <c r="Q131" s="65">
        <v>6</v>
      </c>
      <c r="R131" s="66">
        <v>0.34183333333333338</v>
      </c>
      <c r="S131" s="66">
        <v>0.39616666666666661</v>
      </c>
      <c r="T131" s="66">
        <f t="shared" si="5"/>
        <v>0.73799999999999999</v>
      </c>
      <c r="U131" s="65">
        <v>32.666666666666664</v>
      </c>
      <c r="Z131" s="21"/>
      <c r="AA131" s="21"/>
      <c r="AB131" s="21"/>
    </row>
    <row r="132" spans="1:28" ht="15.6" x14ac:dyDescent="0.3">
      <c r="A132" s="5">
        <v>1</v>
      </c>
      <c r="B132" s="5"/>
      <c r="C132" s="5"/>
      <c r="D132" s="5"/>
      <c r="E132" s="64" t="s">
        <v>157</v>
      </c>
      <c r="F132" s="64" t="s">
        <v>31</v>
      </c>
      <c r="G132" s="64">
        <v>10</v>
      </c>
      <c r="H132" s="65">
        <v>130.4</v>
      </c>
      <c r="I132" s="65">
        <v>534.19999999999993</v>
      </c>
      <c r="J132" s="65">
        <v>488.9</v>
      </c>
      <c r="K132" s="65">
        <v>130.80000000000001</v>
      </c>
      <c r="L132" s="65">
        <v>13.4</v>
      </c>
      <c r="M132" s="65">
        <v>200.5</v>
      </c>
      <c r="N132" s="65">
        <v>45.3</v>
      </c>
      <c r="O132" s="65">
        <v>3.6</v>
      </c>
      <c r="P132" s="65">
        <v>4.5</v>
      </c>
      <c r="Q132" s="65">
        <v>9.3000000000000007</v>
      </c>
      <c r="R132" s="66">
        <v>0.32969999999999999</v>
      </c>
      <c r="S132" s="66">
        <v>0.40809999999999996</v>
      </c>
      <c r="T132" s="66">
        <f t="shared" si="5"/>
        <v>0.73780000000000001</v>
      </c>
      <c r="U132" s="65">
        <v>7.9</v>
      </c>
      <c r="Z132" s="21"/>
      <c r="AA132" s="21"/>
      <c r="AB132" s="21"/>
    </row>
    <row r="133" spans="1:28" ht="15.6" x14ac:dyDescent="0.3">
      <c r="A133" s="5">
        <v>1</v>
      </c>
      <c r="B133" s="49"/>
      <c r="C133" s="49"/>
      <c r="D133" s="49"/>
      <c r="E133" s="64" t="s">
        <v>159</v>
      </c>
      <c r="F133" s="64" t="s">
        <v>29</v>
      </c>
      <c r="G133" s="64">
        <v>9</v>
      </c>
      <c r="H133" s="65">
        <v>143.11111111111111</v>
      </c>
      <c r="I133" s="65">
        <v>581.11111111111109</v>
      </c>
      <c r="J133" s="65">
        <v>544.66666666666663</v>
      </c>
      <c r="K133" s="65">
        <v>153.55555555555554</v>
      </c>
      <c r="L133" s="65">
        <v>11.666666666666666</v>
      </c>
      <c r="M133" s="65">
        <v>223.88888888888886</v>
      </c>
      <c r="N133" s="65">
        <v>36.444444444444443</v>
      </c>
      <c r="O133" s="65">
        <v>2.3333333333333335</v>
      </c>
      <c r="P133" s="65">
        <v>3.5555555555555554</v>
      </c>
      <c r="Q133" s="65">
        <v>12</v>
      </c>
      <c r="R133" s="66">
        <v>0.32733333333333337</v>
      </c>
      <c r="S133" s="66">
        <v>0.40911111111111104</v>
      </c>
      <c r="T133" s="66">
        <f t="shared" si="5"/>
        <v>0.73644444444444446</v>
      </c>
      <c r="U133" s="65">
        <v>2.1111111111111112</v>
      </c>
      <c r="Z133" s="21"/>
      <c r="AA133" s="21"/>
      <c r="AB133" s="21"/>
    </row>
    <row r="134" spans="1:28" ht="15.6" x14ac:dyDescent="0.3">
      <c r="A134" s="5">
        <v>1</v>
      </c>
      <c r="B134" s="49"/>
      <c r="C134" s="49"/>
      <c r="D134" s="49"/>
      <c r="E134" s="64" t="s">
        <v>161</v>
      </c>
      <c r="F134" s="64" t="s">
        <v>29</v>
      </c>
      <c r="G134" s="64">
        <v>7</v>
      </c>
      <c r="H134" s="65">
        <v>133.14285714285714</v>
      </c>
      <c r="I134" s="65">
        <v>543.14285714285711</v>
      </c>
      <c r="J134" s="65">
        <v>520.42857142857144</v>
      </c>
      <c r="K134" s="65">
        <v>155.42857142857142</v>
      </c>
      <c r="L134" s="65">
        <v>8.1428571428571423</v>
      </c>
      <c r="M134" s="65">
        <v>210.57142857142856</v>
      </c>
      <c r="N134" s="65">
        <v>22.714285714285715</v>
      </c>
      <c r="O134" s="65">
        <v>1.7142857142857142</v>
      </c>
      <c r="P134" s="65">
        <v>4.1428571428571432</v>
      </c>
      <c r="Q134" s="65">
        <v>13.857142857142858</v>
      </c>
      <c r="R134" s="66">
        <v>0.32857142857142863</v>
      </c>
      <c r="S134" s="66">
        <v>0.40614285714285708</v>
      </c>
      <c r="T134" s="66">
        <f t="shared" si="5"/>
        <v>0.73471428571428565</v>
      </c>
      <c r="U134" s="65">
        <v>14.857142857142858</v>
      </c>
      <c r="Z134" s="21"/>
      <c r="AA134" s="21"/>
      <c r="AB134" s="21"/>
    </row>
    <row r="135" spans="1:28" ht="15.6" x14ac:dyDescent="0.3">
      <c r="A135" s="5">
        <v>1</v>
      </c>
      <c r="B135" s="5"/>
      <c r="C135" s="5"/>
      <c r="D135" s="5"/>
      <c r="E135" s="64" t="s">
        <v>163</v>
      </c>
      <c r="F135" s="64" t="s">
        <v>31</v>
      </c>
      <c r="G135" s="64">
        <v>5</v>
      </c>
      <c r="H135" s="65">
        <v>127.6</v>
      </c>
      <c r="I135" s="65">
        <v>484</v>
      </c>
      <c r="J135" s="65">
        <v>431.4</v>
      </c>
      <c r="K135" s="65">
        <v>119.2</v>
      </c>
      <c r="L135" s="65">
        <v>2.2000000000000002</v>
      </c>
      <c r="M135" s="65">
        <v>144.60000000000002</v>
      </c>
      <c r="N135" s="65">
        <v>52.6</v>
      </c>
      <c r="O135" s="65">
        <v>28.4</v>
      </c>
      <c r="P135" s="65">
        <v>1</v>
      </c>
      <c r="Q135" s="65">
        <v>6</v>
      </c>
      <c r="R135" s="66">
        <v>0.38979999999999998</v>
      </c>
      <c r="S135" s="66">
        <v>0.33579999999999999</v>
      </c>
      <c r="T135" s="66">
        <f t="shared" si="5"/>
        <v>0.72560000000000002</v>
      </c>
      <c r="U135" s="65">
        <v>5.4</v>
      </c>
      <c r="Z135" s="21"/>
      <c r="AA135" s="21"/>
      <c r="AB135" s="21"/>
    </row>
    <row r="136" spans="1:28" ht="15.6" x14ac:dyDescent="0.3">
      <c r="A136" s="5">
        <v>1</v>
      </c>
      <c r="B136" s="5"/>
      <c r="C136" s="5"/>
      <c r="D136" s="5"/>
      <c r="E136" s="64" t="s">
        <v>164</v>
      </c>
      <c r="F136" s="64" t="s">
        <v>31</v>
      </c>
      <c r="G136" s="64">
        <v>8</v>
      </c>
      <c r="H136" s="65">
        <v>145.625</v>
      </c>
      <c r="I136" s="65">
        <v>568.75</v>
      </c>
      <c r="J136" s="65">
        <v>515.25</v>
      </c>
      <c r="K136" s="65">
        <v>127.375</v>
      </c>
      <c r="L136" s="65">
        <v>17</v>
      </c>
      <c r="M136" s="65">
        <v>209.625</v>
      </c>
      <c r="N136" s="65">
        <v>53.5</v>
      </c>
      <c r="O136" s="65">
        <v>3.875</v>
      </c>
      <c r="P136" s="65">
        <v>5</v>
      </c>
      <c r="Q136" s="65">
        <v>14.25</v>
      </c>
      <c r="R136" s="66">
        <v>0.31962499999999999</v>
      </c>
      <c r="S136" s="66">
        <v>0.40525</v>
      </c>
      <c r="T136" s="66">
        <f t="shared" si="5"/>
        <v>0.72487499999999994</v>
      </c>
      <c r="U136" s="65">
        <v>4.25</v>
      </c>
      <c r="Z136" s="21"/>
      <c r="AA136" s="21"/>
      <c r="AB136" s="21"/>
    </row>
    <row r="137" spans="1:28" ht="15.6" x14ac:dyDescent="0.3">
      <c r="A137" s="5">
        <v>1</v>
      </c>
      <c r="B137" s="5"/>
      <c r="C137" s="5"/>
      <c r="D137" s="5"/>
      <c r="E137" s="64" t="s">
        <v>166</v>
      </c>
      <c r="F137" s="64" t="s">
        <v>33</v>
      </c>
      <c r="G137" s="64">
        <v>5</v>
      </c>
      <c r="H137" s="65">
        <v>143.80000000000001</v>
      </c>
      <c r="I137" s="65">
        <v>506.2</v>
      </c>
      <c r="J137" s="65">
        <v>461.8</v>
      </c>
      <c r="K137" s="65">
        <v>125.4</v>
      </c>
      <c r="L137" s="65">
        <v>5.8</v>
      </c>
      <c r="M137" s="65">
        <v>176.59999999999997</v>
      </c>
      <c r="N137" s="65">
        <v>44.4</v>
      </c>
      <c r="O137" s="65">
        <v>3.8</v>
      </c>
      <c r="P137" s="65">
        <v>2.4</v>
      </c>
      <c r="Q137" s="65">
        <v>8</v>
      </c>
      <c r="R137" s="66">
        <v>0.33739999999999998</v>
      </c>
      <c r="S137" s="66">
        <v>0.38059999999999999</v>
      </c>
      <c r="T137" s="66">
        <f t="shared" ref="T137:T168" si="6">R137+S137</f>
        <v>0.71799999999999997</v>
      </c>
      <c r="U137" s="65">
        <v>11</v>
      </c>
      <c r="Z137" s="21"/>
      <c r="AA137" s="21"/>
      <c r="AB137" s="21"/>
    </row>
    <row r="138" spans="1:28" ht="15.6" x14ac:dyDescent="0.3">
      <c r="A138" s="5">
        <v>1</v>
      </c>
      <c r="B138" s="5"/>
      <c r="C138" s="5"/>
      <c r="D138" s="5"/>
      <c r="E138" s="64" t="s">
        <v>167</v>
      </c>
      <c r="F138" s="64" t="s">
        <v>31</v>
      </c>
      <c r="G138" s="64">
        <v>8</v>
      </c>
      <c r="H138" s="65">
        <v>143.625</v>
      </c>
      <c r="I138" s="65">
        <v>588.625</v>
      </c>
      <c r="J138" s="65">
        <v>547.75</v>
      </c>
      <c r="K138" s="65">
        <v>152</v>
      </c>
      <c r="L138" s="65">
        <v>10.25</v>
      </c>
      <c r="M138" s="65">
        <v>214.875</v>
      </c>
      <c r="N138" s="65">
        <v>40.875</v>
      </c>
      <c r="O138" s="65">
        <v>2.375</v>
      </c>
      <c r="P138" s="65">
        <v>4.125</v>
      </c>
      <c r="Q138" s="65">
        <v>13.625</v>
      </c>
      <c r="R138" s="66">
        <v>0.32800000000000001</v>
      </c>
      <c r="S138" s="66">
        <v>0.38987500000000003</v>
      </c>
      <c r="T138" s="66">
        <f t="shared" si="6"/>
        <v>0.71787500000000004</v>
      </c>
      <c r="U138" s="65">
        <v>3.625</v>
      </c>
      <c r="Z138" s="21"/>
      <c r="AA138" s="21"/>
      <c r="AB138" s="21"/>
    </row>
    <row r="139" spans="1:28" ht="15.6" x14ac:dyDescent="0.3">
      <c r="A139" s="5">
        <v>1</v>
      </c>
      <c r="B139" s="5"/>
      <c r="C139" s="5"/>
      <c r="D139" s="5"/>
      <c r="E139" s="64" t="s">
        <v>168</v>
      </c>
      <c r="F139" s="64" t="s">
        <v>31</v>
      </c>
      <c r="G139" s="64">
        <v>5</v>
      </c>
      <c r="H139" s="65">
        <v>129.19999999999999</v>
      </c>
      <c r="I139" s="65">
        <v>503.2</v>
      </c>
      <c r="J139" s="65">
        <v>463.4</v>
      </c>
      <c r="K139" s="65">
        <v>122</v>
      </c>
      <c r="L139" s="65">
        <v>10.199999999999999</v>
      </c>
      <c r="M139" s="65">
        <v>180.59999999999997</v>
      </c>
      <c r="N139" s="65">
        <v>39.799999999999997</v>
      </c>
      <c r="O139" s="65">
        <v>2.4</v>
      </c>
      <c r="P139" s="65">
        <v>2.6</v>
      </c>
      <c r="Q139" s="65">
        <v>11</v>
      </c>
      <c r="R139" s="66">
        <v>0.32520000000000004</v>
      </c>
      <c r="S139" s="66">
        <v>0.39140000000000003</v>
      </c>
      <c r="T139" s="66">
        <f t="shared" si="6"/>
        <v>0.71660000000000013</v>
      </c>
      <c r="U139" s="65">
        <v>1.6</v>
      </c>
      <c r="Z139" s="21"/>
      <c r="AA139" s="21"/>
      <c r="AB139" s="21"/>
    </row>
    <row r="140" spans="1:28" ht="15.6" x14ac:dyDescent="0.3">
      <c r="A140" s="5">
        <v>1</v>
      </c>
      <c r="B140" s="5"/>
      <c r="C140" s="5"/>
      <c r="D140" s="5"/>
      <c r="E140" s="64" t="s">
        <v>169</v>
      </c>
      <c r="F140" s="64" t="s">
        <v>33</v>
      </c>
      <c r="G140" s="64">
        <v>6</v>
      </c>
      <c r="H140" s="65">
        <v>129</v>
      </c>
      <c r="I140" s="65">
        <v>502</v>
      </c>
      <c r="J140" s="65">
        <v>443.16666666666669</v>
      </c>
      <c r="K140" s="65">
        <v>117.5</v>
      </c>
      <c r="L140" s="65">
        <v>5.833333333333333</v>
      </c>
      <c r="M140" s="65">
        <v>160.00000000000003</v>
      </c>
      <c r="N140" s="65">
        <v>58.833333333333336</v>
      </c>
      <c r="O140" s="65">
        <v>2.6666666666666665</v>
      </c>
      <c r="P140" s="65">
        <v>2.6666666666666665</v>
      </c>
      <c r="Q140" s="65">
        <v>10.166666666666666</v>
      </c>
      <c r="R140" s="66">
        <v>0.35283333333333333</v>
      </c>
      <c r="S140" s="66">
        <v>0.36183333333333328</v>
      </c>
      <c r="T140" s="66">
        <f t="shared" si="6"/>
        <v>0.71466666666666656</v>
      </c>
      <c r="U140" s="65">
        <v>24.833333333333332</v>
      </c>
      <c r="Z140" s="21"/>
      <c r="AA140" s="21"/>
      <c r="AB140" s="21"/>
    </row>
    <row r="141" spans="1:28" ht="15.6" x14ac:dyDescent="0.3">
      <c r="A141" s="5">
        <v>1</v>
      </c>
      <c r="B141" s="49"/>
      <c r="C141" s="49"/>
      <c r="D141" s="49"/>
      <c r="E141" s="64" t="s">
        <v>170</v>
      </c>
      <c r="F141" s="64" t="s">
        <v>33</v>
      </c>
      <c r="G141" s="64">
        <v>7</v>
      </c>
      <c r="H141" s="65">
        <v>137.28571428571428</v>
      </c>
      <c r="I141" s="65">
        <v>527.71428571428578</v>
      </c>
      <c r="J141" s="65">
        <v>489.14285714285717</v>
      </c>
      <c r="K141" s="65">
        <v>128.85714285714286</v>
      </c>
      <c r="L141" s="65">
        <v>11.571428571428571</v>
      </c>
      <c r="M141" s="65">
        <v>192.71428571428572</v>
      </c>
      <c r="N141" s="65">
        <v>38.571428571428569</v>
      </c>
      <c r="O141" s="65">
        <v>1.7142857142857142</v>
      </c>
      <c r="P141" s="65">
        <v>5.8571428571428568</v>
      </c>
      <c r="Q141" s="65">
        <v>14.428571428571429</v>
      </c>
      <c r="R141" s="66">
        <v>0.31457142857142856</v>
      </c>
      <c r="S141" s="66">
        <v>0.39414285714285713</v>
      </c>
      <c r="T141" s="66">
        <f t="shared" si="6"/>
        <v>0.70871428571428563</v>
      </c>
      <c r="U141" s="65">
        <v>4</v>
      </c>
      <c r="Z141" s="21"/>
      <c r="AA141" s="21"/>
      <c r="AB141" s="21"/>
    </row>
    <row r="142" spans="1:28" ht="15.6" x14ac:dyDescent="0.3">
      <c r="A142" s="5">
        <v>1</v>
      </c>
      <c r="B142" s="5"/>
      <c r="C142" s="5"/>
      <c r="D142" s="5"/>
      <c r="E142" s="64" t="s">
        <v>171</v>
      </c>
      <c r="F142" s="64" t="s">
        <v>33</v>
      </c>
      <c r="G142" s="64">
        <v>5</v>
      </c>
      <c r="H142" s="65">
        <v>143.6</v>
      </c>
      <c r="I142" s="65">
        <v>616.6</v>
      </c>
      <c r="J142" s="65">
        <v>574</v>
      </c>
      <c r="K142" s="65">
        <v>164.8</v>
      </c>
      <c r="L142" s="65">
        <v>4</v>
      </c>
      <c r="M142" s="65">
        <v>213.20000000000005</v>
      </c>
      <c r="N142" s="65">
        <v>42.6</v>
      </c>
      <c r="O142" s="65">
        <v>7.4</v>
      </c>
      <c r="P142" s="65">
        <v>2.6</v>
      </c>
      <c r="Q142" s="65">
        <v>6.2</v>
      </c>
      <c r="R142" s="66">
        <v>0.3402</v>
      </c>
      <c r="S142" s="66">
        <v>0.36680000000000001</v>
      </c>
      <c r="T142" s="66">
        <f t="shared" si="6"/>
        <v>0.70700000000000007</v>
      </c>
      <c r="U142" s="65">
        <v>20.399999999999999</v>
      </c>
      <c r="Z142" s="21"/>
      <c r="AA142" s="21"/>
      <c r="AB142" s="21"/>
    </row>
    <row r="143" spans="1:28" ht="15.6" x14ac:dyDescent="0.3">
      <c r="A143" s="5">
        <v>1</v>
      </c>
      <c r="B143" s="49"/>
      <c r="C143" s="49"/>
      <c r="D143" s="49"/>
      <c r="E143" s="64" t="s">
        <v>172</v>
      </c>
      <c r="F143" s="64" t="s">
        <v>29</v>
      </c>
      <c r="G143" s="64">
        <v>5</v>
      </c>
      <c r="H143" s="65">
        <v>127.2</v>
      </c>
      <c r="I143" s="65">
        <v>456.59999999999997</v>
      </c>
      <c r="J143" s="65">
        <v>412.2</v>
      </c>
      <c r="K143" s="65">
        <v>104.8</v>
      </c>
      <c r="L143" s="65">
        <v>11.4</v>
      </c>
      <c r="M143" s="65">
        <v>158.80000000000001</v>
      </c>
      <c r="N143" s="65">
        <v>44.4</v>
      </c>
      <c r="O143" s="65">
        <v>3.2</v>
      </c>
      <c r="P143" s="65">
        <v>3.2</v>
      </c>
      <c r="Q143" s="65">
        <v>7.6</v>
      </c>
      <c r="R143" s="66">
        <v>0.32700000000000001</v>
      </c>
      <c r="S143" s="66">
        <v>0.379</v>
      </c>
      <c r="T143" s="66">
        <f t="shared" si="6"/>
        <v>0.70599999999999996</v>
      </c>
      <c r="U143" s="65">
        <v>1</v>
      </c>
      <c r="Z143" s="21"/>
      <c r="AA143" s="21"/>
      <c r="AB143" s="21"/>
    </row>
    <row r="144" spans="1:28" ht="15.6" x14ac:dyDescent="0.3">
      <c r="A144" s="5">
        <v>1</v>
      </c>
      <c r="B144" s="5"/>
      <c r="C144" s="5"/>
      <c r="D144" s="5"/>
      <c r="E144" s="64" t="s">
        <v>173</v>
      </c>
      <c r="F144" s="64" t="s">
        <v>33</v>
      </c>
      <c r="G144" s="64">
        <v>5</v>
      </c>
      <c r="H144" s="65">
        <v>133.80000000000001</v>
      </c>
      <c r="I144" s="65">
        <v>523.20000000000005</v>
      </c>
      <c r="J144" s="65">
        <v>499.2</v>
      </c>
      <c r="K144" s="65">
        <v>135.80000000000001</v>
      </c>
      <c r="L144" s="65">
        <v>11.2</v>
      </c>
      <c r="M144" s="65">
        <v>198.8</v>
      </c>
      <c r="N144" s="65">
        <v>24</v>
      </c>
      <c r="O144" s="65">
        <v>3.2</v>
      </c>
      <c r="P144" s="65">
        <v>4.8</v>
      </c>
      <c r="Q144" s="65">
        <v>9</v>
      </c>
      <c r="R144" s="66">
        <v>0.30660000000000004</v>
      </c>
      <c r="S144" s="66">
        <v>0.39480000000000004</v>
      </c>
      <c r="T144" s="66">
        <f t="shared" si="6"/>
        <v>0.70140000000000002</v>
      </c>
      <c r="U144" s="65">
        <v>15</v>
      </c>
      <c r="Z144" s="21"/>
      <c r="AA144" s="21"/>
      <c r="AB144" s="21"/>
    </row>
    <row r="145" spans="1:29" ht="15.6" x14ac:dyDescent="0.3">
      <c r="A145" s="5">
        <v>1</v>
      </c>
      <c r="B145" s="5"/>
      <c r="C145" s="5"/>
      <c r="D145" s="5"/>
      <c r="E145" s="64" t="s">
        <v>175</v>
      </c>
      <c r="F145" s="64" t="s">
        <v>29</v>
      </c>
      <c r="G145" s="64">
        <v>6</v>
      </c>
      <c r="H145" s="65">
        <v>139.16666666666666</v>
      </c>
      <c r="I145" s="65">
        <v>515</v>
      </c>
      <c r="J145" s="65">
        <v>475.16666666666669</v>
      </c>
      <c r="K145" s="65">
        <v>121.66666666666667</v>
      </c>
      <c r="L145" s="65">
        <v>13.166666666666666</v>
      </c>
      <c r="M145" s="65">
        <v>183.5</v>
      </c>
      <c r="N145" s="65">
        <v>39.833333333333336</v>
      </c>
      <c r="O145" s="65">
        <v>1.6666666666666667</v>
      </c>
      <c r="P145" s="65">
        <v>4.333333333333333</v>
      </c>
      <c r="Q145" s="65">
        <v>11</v>
      </c>
      <c r="R145" s="66">
        <v>0.314</v>
      </c>
      <c r="S145" s="66">
        <v>0.38616666666666671</v>
      </c>
      <c r="T145" s="66">
        <f t="shared" si="6"/>
        <v>0.70016666666666671</v>
      </c>
      <c r="U145" s="65">
        <v>1.1666666666666667</v>
      </c>
      <c r="Z145" s="21"/>
      <c r="AA145" s="21"/>
      <c r="AB145" s="21"/>
    </row>
    <row r="146" spans="1:29" ht="15.6" x14ac:dyDescent="0.3">
      <c r="A146" s="5">
        <v>1</v>
      </c>
      <c r="B146" s="5"/>
      <c r="C146" s="5"/>
      <c r="D146" s="5"/>
      <c r="E146" s="64" t="s">
        <v>176</v>
      </c>
      <c r="F146" s="64" t="s">
        <v>33</v>
      </c>
      <c r="G146" s="64">
        <v>5</v>
      </c>
      <c r="H146" s="65">
        <v>140.6</v>
      </c>
      <c r="I146" s="65">
        <v>538.4</v>
      </c>
      <c r="J146" s="65">
        <v>495</v>
      </c>
      <c r="K146" s="65">
        <v>128.6</v>
      </c>
      <c r="L146" s="65">
        <v>13.6</v>
      </c>
      <c r="M146" s="65">
        <v>191.39999999999998</v>
      </c>
      <c r="N146" s="65">
        <v>43.4</v>
      </c>
      <c r="O146" s="65">
        <v>3.2</v>
      </c>
      <c r="P146" s="65">
        <v>2.6</v>
      </c>
      <c r="Q146" s="65">
        <v>13</v>
      </c>
      <c r="R146" s="66">
        <v>0.31980000000000003</v>
      </c>
      <c r="S146" s="66">
        <v>0.37899999999999995</v>
      </c>
      <c r="T146" s="66">
        <f t="shared" si="6"/>
        <v>0.69879999999999998</v>
      </c>
      <c r="U146" s="65">
        <v>8.8000000000000007</v>
      </c>
      <c r="Z146" s="21"/>
      <c r="AA146" s="21"/>
      <c r="AB146" s="21"/>
    </row>
    <row r="147" spans="1:29" ht="15.6" x14ac:dyDescent="0.3">
      <c r="A147" s="5">
        <v>1</v>
      </c>
      <c r="B147" s="5"/>
      <c r="C147" s="5"/>
      <c r="D147" s="5"/>
      <c r="E147" s="64" t="s">
        <v>179</v>
      </c>
      <c r="F147" s="64" t="s">
        <v>30</v>
      </c>
      <c r="G147" s="64">
        <v>5</v>
      </c>
      <c r="H147" s="65">
        <v>141.19999999999999</v>
      </c>
      <c r="I147" s="65">
        <v>598.19999999999993</v>
      </c>
      <c r="J147" s="65">
        <v>572.4</v>
      </c>
      <c r="K147" s="65">
        <v>161</v>
      </c>
      <c r="L147" s="65">
        <v>6.2</v>
      </c>
      <c r="M147" s="65">
        <v>214.60000000000002</v>
      </c>
      <c r="N147" s="65">
        <v>25.8</v>
      </c>
      <c r="O147" s="65">
        <v>1.8</v>
      </c>
      <c r="P147" s="65">
        <v>4.8</v>
      </c>
      <c r="Q147" s="65">
        <v>12.2</v>
      </c>
      <c r="R147" s="66">
        <v>0.31280000000000002</v>
      </c>
      <c r="S147" s="66">
        <v>0.37719999999999998</v>
      </c>
      <c r="T147" s="66">
        <f t="shared" si="6"/>
        <v>0.69</v>
      </c>
      <c r="U147" s="65">
        <v>12.2</v>
      </c>
      <c r="Z147" s="21"/>
      <c r="AA147" s="21"/>
      <c r="AB147" s="21"/>
    </row>
    <row r="148" spans="1:29" ht="15.6" x14ac:dyDescent="0.3">
      <c r="A148" s="5">
        <v>1</v>
      </c>
      <c r="B148" s="5"/>
      <c r="C148" s="5"/>
      <c r="D148" s="5"/>
      <c r="E148" s="64" t="s">
        <v>180</v>
      </c>
      <c r="F148" s="64" t="s">
        <v>33</v>
      </c>
      <c r="G148" s="64">
        <v>6</v>
      </c>
      <c r="H148" s="65">
        <v>142.66666666666666</v>
      </c>
      <c r="I148" s="65">
        <v>522.5</v>
      </c>
      <c r="J148" s="65">
        <v>480.83333333333331</v>
      </c>
      <c r="K148" s="65">
        <v>125.83333333333333</v>
      </c>
      <c r="L148" s="65">
        <v>9</v>
      </c>
      <c r="M148" s="65">
        <v>177.5</v>
      </c>
      <c r="N148" s="65">
        <v>41.666666666666664</v>
      </c>
      <c r="O148" s="65">
        <v>1</v>
      </c>
      <c r="P148" s="65">
        <v>4.166666666666667</v>
      </c>
      <c r="Q148" s="65">
        <v>5.5</v>
      </c>
      <c r="R148" s="66">
        <v>0.31833333333333336</v>
      </c>
      <c r="S148" s="66">
        <v>0.36749999999999999</v>
      </c>
      <c r="T148" s="66">
        <f t="shared" si="6"/>
        <v>0.68583333333333329</v>
      </c>
      <c r="U148" s="65">
        <v>6.333333333333333</v>
      </c>
      <c r="Z148" s="21"/>
      <c r="AA148" s="21"/>
      <c r="AB148" s="21"/>
    </row>
    <row r="149" spans="1:29" ht="15.6" x14ac:dyDescent="0.3">
      <c r="A149" s="5">
        <v>1</v>
      </c>
      <c r="B149" s="5"/>
      <c r="C149" s="5"/>
      <c r="D149" s="5"/>
      <c r="E149" s="64" t="s">
        <v>183</v>
      </c>
      <c r="F149" s="64" t="s">
        <v>31</v>
      </c>
      <c r="G149" s="64">
        <v>6</v>
      </c>
      <c r="H149" s="65">
        <v>153.16666666666666</v>
      </c>
      <c r="I149" s="65">
        <v>608.5</v>
      </c>
      <c r="J149" s="65">
        <v>556.16666666666663</v>
      </c>
      <c r="K149" s="65">
        <v>144</v>
      </c>
      <c r="L149" s="65">
        <v>11.333333333333334</v>
      </c>
      <c r="M149" s="65">
        <v>203.66666666666669</v>
      </c>
      <c r="N149" s="65">
        <v>52.333333333333336</v>
      </c>
      <c r="O149" s="65">
        <v>2.6666666666666665</v>
      </c>
      <c r="P149" s="65">
        <v>5.666666666666667</v>
      </c>
      <c r="Q149" s="65">
        <v>14</v>
      </c>
      <c r="R149" s="66">
        <v>0.32083333333333336</v>
      </c>
      <c r="S149" s="66">
        <v>0.36266666666666669</v>
      </c>
      <c r="T149" s="66">
        <f t="shared" si="6"/>
        <v>0.6835</v>
      </c>
      <c r="U149" s="65">
        <v>1</v>
      </c>
      <c r="Z149" s="21"/>
      <c r="AA149" s="21"/>
      <c r="AB149" s="21"/>
    </row>
    <row r="150" spans="1:29" ht="15.6" x14ac:dyDescent="0.3">
      <c r="A150" s="5">
        <v>1</v>
      </c>
      <c r="B150" s="5"/>
      <c r="C150" s="5"/>
      <c r="D150" s="5"/>
      <c r="E150" s="64" t="s">
        <v>185</v>
      </c>
      <c r="F150" s="64" t="s">
        <v>31</v>
      </c>
      <c r="G150" s="64">
        <v>5</v>
      </c>
      <c r="H150" s="65">
        <v>143.4</v>
      </c>
      <c r="I150" s="65">
        <v>574.20000000000005</v>
      </c>
      <c r="J150" s="65">
        <v>522</v>
      </c>
      <c r="K150" s="65">
        <v>140.4</v>
      </c>
      <c r="L150" s="65">
        <v>2.6</v>
      </c>
      <c r="M150" s="65">
        <v>179.00000000000003</v>
      </c>
      <c r="N150" s="65">
        <v>52.2</v>
      </c>
      <c r="O150" s="65">
        <v>2.2000000000000002</v>
      </c>
      <c r="P150" s="65">
        <v>4</v>
      </c>
      <c r="Q150" s="65">
        <v>8.8000000000000007</v>
      </c>
      <c r="R150" s="66">
        <v>0.33560000000000001</v>
      </c>
      <c r="S150" s="66">
        <v>0.34239999999999998</v>
      </c>
      <c r="T150" s="66">
        <f t="shared" si="6"/>
        <v>0.67799999999999994</v>
      </c>
      <c r="U150" s="65">
        <v>23.8</v>
      </c>
      <c r="Z150" s="21"/>
      <c r="AA150" s="21"/>
      <c r="AB150" s="21"/>
    </row>
    <row r="151" spans="1:29" ht="15.6" x14ac:dyDescent="0.3">
      <c r="A151" s="5">
        <v>1</v>
      </c>
      <c r="B151" s="5"/>
      <c r="C151" s="5"/>
      <c r="D151" s="5"/>
      <c r="E151" s="64" t="s">
        <v>186</v>
      </c>
      <c r="F151" s="64" t="s">
        <v>33</v>
      </c>
      <c r="G151" s="64">
        <v>5</v>
      </c>
      <c r="H151" s="65">
        <v>135.80000000000001</v>
      </c>
      <c r="I151" s="65">
        <v>514.4</v>
      </c>
      <c r="J151" s="65">
        <v>480</v>
      </c>
      <c r="K151" s="65">
        <v>119.2</v>
      </c>
      <c r="L151" s="65">
        <v>11.8</v>
      </c>
      <c r="M151" s="65">
        <v>183.60000000000002</v>
      </c>
      <c r="N151" s="65">
        <v>34.4</v>
      </c>
      <c r="O151" s="65">
        <v>0.2</v>
      </c>
      <c r="P151" s="65">
        <v>4.5999999999999996</v>
      </c>
      <c r="Q151" s="65">
        <v>13.4</v>
      </c>
      <c r="R151" s="66">
        <v>0.29580000000000001</v>
      </c>
      <c r="S151" s="66">
        <v>0.38080000000000003</v>
      </c>
      <c r="T151" s="66">
        <f t="shared" si="6"/>
        <v>0.67660000000000009</v>
      </c>
      <c r="U151" s="65">
        <v>3.4</v>
      </c>
      <c r="Z151" s="21"/>
      <c r="AA151" s="21"/>
      <c r="AB151" s="21"/>
    </row>
    <row r="152" spans="1:29" ht="15.6" x14ac:dyDescent="0.3">
      <c r="A152" s="5">
        <v>1</v>
      </c>
      <c r="B152" s="5"/>
      <c r="C152" s="5"/>
      <c r="D152" s="5"/>
      <c r="E152" s="64" t="s">
        <v>187</v>
      </c>
      <c r="F152" s="64" t="s">
        <v>30</v>
      </c>
      <c r="G152" s="64">
        <v>7</v>
      </c>
      <c r="H152" s="65">
        <v>142.85714285714286</v>
      </c>
      <c r="I152" s="65">
        <v>609.42857142857144</v>
      </c>
      <c r="J152" s="65">
        <v>575.42857142857144</v>
      </c>
      <c r="K152" s="65">
        <v>163.28571428571428</v>
      </c>
      <c r="L152" s="65">
        <v>1.5714285714285714</v>
      </c>
      <c r="M152" s="65">
        <v>198.85714285714283</v>
      </c>
      <c r="N152" s="65">
        <v>34</v>
      </c>
      <c r="O152" s="65">
        <v>6.2857142857142856</v>
      </c>
      <c r="P152" s="65">
        <v>3.2857142857142856</v>
      </c>
      <c r="Q152" s="65">
        <v>14</v>
      </c>
      <c r="R152" s="66">
        <v>0.32785714285714285</v>
      </c>
      <c r="S152" s="66">
        <v>0.34428571428571425</v>
      </c>
      <c r="T152" s="66">
        <f t="shared" si="6"/>
        <v>0.67214285714285715</v>
      </c>
      <c r="U152" s="65">
        <v>6.1428571428571432</v>
      </c>
      <c r="Z152" s="21"/>
      <c r="AA152" s="21"/>
      <c r="AB152" s="21"/>
    </row>
    <row r="153" spans="1:29" ht="15.6" x14ac:dyDescent="0.3">
      <c r="A153" s="5">
        <v>1</v>
      </c>
      <c r="B153" s="49"/>
      <c r="C153" s="49"/>
      <c r="D153" s="49"/>
      <c r="E153" s="64" t="s">
        <v>189</v>
      </c>
      <c r="F153" s="64" t="s">
        <v>34</v>
      </c>
      <c r="G153" s="64">
        <v>7</v>
      </c>
      <c r="H153" s="65">
        <v>151.57142857142858</v>
      </c>
      <c r="I153" s="65">
        <v>608.85714285714289</v>
      </c>
      <c r="J153" s="65">
        <v>577.42857142857144</v>
      </c>
      <c r="K153" s="65">
        <v>158.14285714285714</v>
      </c>
      <c r="L153" s="65">
        <v>4.5714285714285712</v>
      </c>
      <c r="M153" s="65">
        <v>204.42857142857142</v>
      </c>
      <c r="N153" s="65">
        <v>31.428571428571427</v>
      </c>
      <c r="O153" s="65">
        <v>2.1428571428571428</v>
      </c>
      <c r="P153" s="65">
        <v>4.2857142857142856</v>
      </c>
      <c r="Q153" s="65">
        <v>15</v>
      </c>
      <c r="R153" s="66">
        <v>0.31214285714285717</v>
      </c>
      <c r="S153" s="66">
        <v>0.35442857142857143</v>
      </c>
      <c r="T153" s="66">
        <f t="shared" si="6"/>
        <v>0.66657142857142859</v>
      </c>
      <c r="U153" s="65">
        <v>12.857142857142858</v>
      </c>
      <c r="Z153" s="21"/>
      <c r="AC153" s="45"/>
    </row>
    <row r="154" spans="1:29" ht="15.6" x14ac:dyDescent="0.3">
      <c r="A154" s="5">
        <v>1</v>
      </c>
      <c r="B154" s="49"/>
      <c r="C154" s="49"/>
      <c r="D154" s="49"/>
      <c r="E154" s="64" t="s">
        <v>190</v>
      </c>
      <c r="F154" s="64" t="s">
        <v>33</v>
      </c>
      <c r="G154" s="64">
        <v>7</v>
      </c>
      <c r="H154" s="65">
        <v>142.57142857142858</v>
      </c>
      <c r="I154" s="65">
        <v>512.28571428571433</v>
      </c>
      <c r="J154" s="65">
        <v>477.14285714285717</v>
      </c>
      <c r="K154" s="65">
        <v>118.28571428571429</v>
      </c>
      <c r="L154" s="65">
        <v>10.142857142857142</v>
      </c>
      <c r="M154" s="65">
        <v>178.28571428571428</v>
      </c>
      <c r="N154" s="65">
        <v>35.142857142857146</v>
      </c>
      <c r="O154" s="65">
        <v>1.1428571428571428</v>
      </c>
      <c r="P154" s="65">
        <v>4.1428571428571432</v>
      </c>
      <c r="Q154" s="65">
        <v>10.714285714285714</v>
      </c>
      <c r="R154" s="66">
        <v>0.2951428571428571</v>
      </c>
      <c r="S154" s="66">
        <v>0.36799999999999994</v>
      </c>
      <c r="T154" s="66">
        <f t="shared" si="6"/>
        <v>0.66314285714285703</v>
      </c>
      <c r="U154" s="65">
        <v>17.428571428571427</v>
      </c>
      <c r="Z154" s="21"/>
      <c r="AC154" s="45"/>
    </row>
    <row r="155" spans="1:29" ht="15.6" x14ac:dyDescent="0.3">
      <c r="A155" s="5">
        <v>1</v>
      </c>
      <c r="B155" s="49"/>
      <c r="C155" s="49"/>
      <c r="D155" s="49"/>
      <c r="E155" s="64" t="s">
        <v>191</v>
      </c>
      <c r="F155" s="64" t="s">
        <v>30</v>
      </c>
      <c r="G155" s="64">
        <v>8</v>
      </c>
      <c r="H155" s="65">
        <v>140.875</v>
      </c>
      <c r="I155" s="65">
        <v>578</v>
      </c>
      <c r="J155" s="65">
        <v>547.875</v>
      </c>
      <c r="K155" s="65">
        <v>150.375</v>
      </c>
      <c r="L155" s="65">
        <v>3.75</v>
      </c>
      <c r="M155" s="65">
        <v>192.875</v>
      </c>
      <c r="N155" s="65">
        <v>30.125</v>
      </c>
      <c r="O155" s="65">
        <v>3.5</v>
      </c>
      <c r="P155" s="65">
        <v>5</v>
      </c>
      <c r="Q155" s="65">
        <v>11.5</v>
      </c>
      <c r="R155" s="66">
        <v>0.31212499999999999</v>
      </c>
      <c r="S155" s="66">
        <v>0.34862499999999996</v>
      </c>
      <c r="T155" s="66">
        <f t="shared" si="6"/>
        <v>0.66074999999999995</v>
      </c>
      <c r="U155" s="65">
        <v>8.5</v>
      </c>
      <c r="Z155" s="21"/>
      <c r="AC155" s="45"/>
    </row>
    <row r="156" spans="1:29" ht="15.6" x14ac:dyDescent="0.3">
      <c r="A156" s="5">
        <v>1</v>
      </c>
      <c r="B156" s="49"/>
      <c r="C156" s="49"/>
      <c r="D156" s="49"/>
      <c r="E156" s="64" t="s">
        <v>194</v>
      </c>
      <c r="F156" s="64" t="s">
        <v>30</v>
      </c>
      <c r="G156" s="64">
        <v>7</v>
      </c>
      <c r="H156" s="65">
        <v>136.42857142857142</v>
      </c>
      <c r="I156" s="65">
        <v>541.57142857142856</v>
      </c>
      <c r="J156" s="65">
        <v>491.57142857142856</v>
      </c>
      <c r="K156" s="65">
        <v>128.71428571428572</v>
      </c>
      <c r="L156" s="65">
        <v>2.5714285714285716</v>
      </c>
      <c r="M156" s="65">
        <v>160</v>
      </c>
      <c r="N156" s="65">
        <v>50</v>
      </c>
      <c r="O156" s="65">
        <v>2</v>
      </c>
      <c r="P156" s="65">
        <v>4.1428571428571432</v>
      </c>
      <c r="Q156" s="65">
        <v>13.142857142857142</v>
      </c>
      <c r="R156" s="66">
        <v>0.32942857142857146</v>
      </c>
      <c r="S156" s="66">
        <v>0.32628571428571423</v>
      </c>
      <c r="T156" s="66">
        <f t="shared" si="6"/>
        <v>0.65571428571428569</v>
      </c>
      <c r="U156" s="65">
        <v>5.5714285714285712</v>
      </c>
      <c r="Z156" s="21"/>
      <c r="AC156" s="45"/>
    </row>
    <row r="157" spans="1:29" ht="15.6" x14ac:dyDescent="0.3">
      <c r="A157" s="5">
        <v>1</v>
      </c>
      <c r="B157" s="49"/>
      <c r="C157" s="49"/>
      <c r="D157" s="49"/>
      <c r="E157" s="64" t="s">
        <v>197</v>
      </c>
      <c r="F157" s="64" t="s">
        <v>31</v>
      </c>
      <c r="G157" s="64">
        <v>7</v>
      </c>
      <c r="H157" s="65">
        <v>154.71428571428572</v>
      </c>
      <c r="I157" s="65">
        <v>578.71428571428567</v>
      </c>
      <c r="J157" s="65">
        <v>558</v>
      </c>
      <c r="K157" s="65">
        <v>145.42857142857142</v>
      </c>
      <c r="L157" s="65">
        <v>8.2857142857142865</v>
      </c>
      <c r="M157" s="65">
        <v>201.57142857142856</v>
      </c>
      <c r="N157" s="65">
        <v>20.714285714285715</v>
      </c>
      <c r="O157" s="65">
        <v>4</v>
      </c>
      <c r="P157" s="65">
        <v>5.2857142857142856</v>
      </c>
      <c r="Q157" s="65">
        <v>18.285714285714285</v>
      </c>
      <c r="R157" s="66">
        <v>0.28799999999999998</v>
      </c>
      <c r="S157" s="66">
        <v>0.36</v>
      </c>
      <c r="T157" s="66">
        <f t="shared" si="6"/>
        <v>0.64799999999999991</v>
      </c>
      <c r="U157" s="65">
        <v>1.4285714285714286</v>
      </c>
      <c r="Z157" s="21"/>
      <c r="AC157" s="45"/>
    </row>
    <row r="158" spans="1:29" ht="15.6" x14ac:dyDescent="0.3">
      <c r="A158" s="5">
        <v>1</v>
      </c>
      <c r="B158" s="49"/>
      <c r="C158" s="49"/>
      <c r="D158" s="49"/>
      <c r="E158" s="64" t="s">
        <v>198</v>
      </c>
      <c r="F158" s="64" t="s">
        <v>33</v>
      </c>
      <c r="G158" s="64">
        <v>7</v>
      </c>
      <c r="H158" s="65">
        <v>135</v>
      </c>
      <c r="I158" s="65">
        <v>505.14285714285711</v>
      </c>
      <c r="J158" s="65">
        <v>461.57142857142856</v>
      </c>
      <c r="K158" s="65">
        <v>115.42857142857143</v>
      </c>
      <c r="L158" s="65">
        <v>4.2857142857142856</v>
      </c>
      <c r="M158" s="65">
        <v>153.85714285714283</v>
      </c>
      <c r="N158" s="65">
        <v>43.571428571428569</v>
      </c>
      <c r="O158" s="65">
        <v>2.5714285714285716</v>
      </c>
      <c r="P158" s="65">
        <v>2.7142857142857144</v>
      </c>
      <c r="Q158" s="65">
        <v>6.2857142857142856</v>
      </c>
      <c r="R158" s="66">
        <v>0.31542857142857139</v>
      </c>
      <c r="S158" s="66">
        <v>0.32942857142857146</v>
      </c>
      <c r="T158" s="66">
        <f t="shared" si="6"/>
        <v>0.6448571428571428</v>
      </c>
      <c r="U158" s="65">
        <v>14.714285714285714</v>
      </c>
      <c r="Z158" s="21"/>
      <c r="AC158" s="45"/>
    </row>
    <row r="159" spans="1:29" ht="15.6" x14ac:dyDescent="0.3">
      <c r="A159" s="5">
        <v>1</v>
      </c>
      <c r="B159" s="49"/>
      <c r="C159" s="49"/>
      <c r="D159" s="49"/>
      <c r="E159" s="64" t="s">
        <v>199</v>
      </c>
      <c r="F159" s="64" t="s">
        <v>31</v>
      </c>
      <c r="G159" s="64">
        <v>8</v>
      </c>
      <c r="H159" s="65">
        <v>149.75</v>
      </c>
      <c r="I159" s="65">
        <v>566.625</v>
      </c>
      <c r="J159" s="65">
        <v>539.125</v>
      </c>
      <c r="K159" s="65">
        <v>129.75</v>
      </c>
      <c r="L159" s="65">
        <v>11.125</v>
      </c>
      <c r="M159" s="65">
        <v>196.625</v>
      </c>
      <c r="N159" s="65">
        <v>27.5</v>
      </c>
      <c r="O159" s="65">
        <v>2.625</v>
      </c>
      <c r="P159" s="65">
        <v>2.75</v>
      </c>
      <c r="Q159" s="65">
        <v>13.625</v>
      </c>
      <c r="R159" s="66">
        <v>0.27987499999999998</v>
      </c>
      <c r="S159" s="66">
        <v>0.36475000000000007</v>
      </c>
      <c r="T159" s="66">
        <f t="shared" si="6"/>
        <v>0.644625</v>
      </c>
      <c r="U159" s="65">
        <v>3.375</v>
      </c>
      <c r="Z159" s="21"/>
      <c r="AC159" s="45"/>
    </row>
    <row r="160" spans="1:29" ht="15.6" x14ac:dyDescent="0.3">
      <c r="A160" s="5">
        <v>1</v>
      </c>
      <c r="B160" s="49"/>
      <c r="C160" s="49"/>
      <c r="D160" s="49"/>
      <c r="E160" s="64" t="s">
        <v>200</v>
      </c>
      <c r="F160" s="64" t="s">
        <v>34</v>
      </c>
      <c r="G160" s="64">
        <v>5</v>
      </c>
      <c r="H160" s="65">
        <v>141.6</v>
      </c>
      <c r="I160" s="65">
        <v>528</v>
      </c>
      <c r="J160" s="65">
        <v>481</v>
      </c>
      <c r="K160" s="65">
        <v>123</v>
      </c>
      <c r="L160" s="65">
        <v>2.4</v>
      </c>
      <c r="M160" s="65">
        <v>150.6</v>
      </c>
      <c r="N160" s="65">
        <v>47</v>
      </c>
      <c r="O160" s="65">
        <v>6.2</v>
      </c>
      <c r="P160" s="65">
        <v>4.5999999999999996</v>
      </c>
      <c r="Q160" s="65">
        <v>13.8</v>
      </c>
      <c r="R160" s="66">
        <v>0.3256</v>
      </c>
      <c r="S160" s="66">
        <v>0.31080000000000002</v>
      </c>
      <c r="T160" s="66">
        <f t="shared" si="6"/>
        <v>0.63640000000000008</v>
      </c>
      <c r="U160" s="65">
        <v>6.6</v>
      </c>
      <c r="Z160" s="21"/>
      <c r="AC160" s="45"/>
    </row>
    <row r="161" spans="1:29" ht="15.6" x14ac:dyDescent="0.3">
      <c r="A161" s="5">
        <v>1</v>
      </c>
      <c r="B161" s="49"/>
      <c r="C161" s="49"/>
      <c r="D161" s="49"/>
      <c r="E161" s="64" t="s">
        <v>202</v>
      </c>
      <c r="F161" s="64" t="s">
        <v>30</v>
      </c>
      <c r="G161" s="64">
        <v>5</v>
      </c>
      <c r="H161" s="65">
        <v>144.4</v>
      </c>
      <c r="I161" s="65">
        <v>552.20000000000005</v>
      </c>
      <c r="J161" s="65">
        <v>527</v>
      </c>
      <c r="K161" s="65">
        <v>138.6</v>
      </c>
      <c r="L161" s="65">
        <v>3.6</v>
      </c>
      <c r="M161" s="65">
        <v>176.6</v>
      </c>
      <c r="N161" s="65">
        <v>25.2</v>
      </c>
      <c r="O161" s="65">
        <v>1.2</v>
      </c>
      <c r="P161" s="65">
        <v>5.6</v>
      </c>
      <c r="Q161" s="65">
        <v>13.4</v>
      </c>
      <c r="R161" s="66">
        <v>0.29579999999999995</v>
      </c>
      <c r="S161" s="66">
        <v>0.33679999999999999</v>
      </c>
      <c r="T161" s="66">
        <f t="shared" si="6"/>
        <v>0.63259999999999994</v>
      </c>
      <c r="U161" s="65">
        <v>3</v>
      </c>
      <c r="Z161" s="21"/>
      <c r="AC161" s="45"/>
    </row>
    <row r="162" spans="1:29" ht="15.6" x14ac:dyDescent="0.3">
      <c r="A162" s="5">
        <v>1</v>
      </c>
      <c r="B162" s="49"/>
      <c r="C162" s="49"/>
      <c r="D162" s="49"/>
      <c r="E162" s="64" t="s">
        <v>203</v>
      </c>
      <c r="F162" s="64" t="s">
        <v>34</v>
      </c>
      <c r="G162" s="64">
        <v>8</v>
      </c>
      <c r="H162" s="65">
        <v>142.375</v>
      </c>
      <c r="I162" s="65">
        <v>549.5</v>
      </c>
      <c r="J162" s="65">
        <v>499.875</v>
      </c>
      <c r="K162" s="65">
        <v>119.875</v>
      </c>
      <c r="L162" s="65">
        <v>3.375</v>
      </c>
      <c r="M162" s="65">
        <v>160.875</v>
      </c>
      <c r="N162" s="65">
        <v>49.625</v>
      </c>
      <c r="O162" s="65">
        <v>3</v>
      </c>
      <c r="P162" s="65">
        <v>3.75</v>
      </c>
      <c r="Q162" s="65">
        <v>7.25</v>
      </c>
      <c r="R162" s="66">
        <v>0.30987499999999996</v>
      </c>
      <c r="S162" s="66">
        <v>0.32075000000000004</v>
      </c>
      <c r="T162" s="66">
        <f t="shared" si="6"/>
        <v>0.63062499999999999</v>
      </c>
      <c r="U162" s="65">
        <v>40.625</v>
      </c>
      <c r="Z162" s="21"/>
      <c r="AC162" s="45"/>
    </row>
    <row r="163" spans="1:29" ht="15.6" x14ac:dyDescent="0.3">
      <c r="A163" s="5">
        <v>1</v>
      </c>
      <c r="B163" s="49"/>
      <c r="C163" s="49"/>
      <c r="D163" s="49"/>
      <c r="E163" s="64" t="s">
        <v>204</v>
      </c>
      <c r="F163" s="64" t="s">
        <v>34</v>
      </c>
      <c r="G163" s="64">
        <v>6</v>
      </c>
      <c r="H163" s="65">
        <v>148.5</v>
      </c>
      <c r="I163" s="65">
        <v>525.5</v>
      </c>
      <c r="J163" s="65">
        <v>491.16666666666669</v>
      </c>
      <c r="K163" s="65">
        <v>123.66666666666667</v>
      </c>
      <c r="L163" s="65">
        <v>4.166666666666667</v>
      </c>
      <c r="M163" s="65">
        <v>159.66666666666666</v>
      </c>
      <c r="N163" s="65">
        <v>34.333333333333336</v>
      </c>
      <c r="O163" s="65">
        <v>1.5</v>
      </c>
      <c r="P163" s="65">
        <v>5.833333333333333</v>
      </c>
      <c r="Q163" s="65">
        <v>9.8333333333333339</v>
      </c>
      <c r="R163" s="66">
        <v>0.29833333333333334</v>
      </c>
      <c r="S163" s="66">
        <v>0.32400000000000001</v>
      </c>
      <c r="T163" s="66">
        <f t="shared" si="6"/>
        <v>0.6223333333333334</v>
      </c>
      <c r="U163" s="65">
        <v>2</v>
      </c>
      <c r="Z163" s="21"/>
      <c r="AC163" s="45"/>
    </row>
    <row r="164" spans="1:29" ht="15.6" x14ac:dyDescent="0.3">
      <c r="A164" s="5">
        <v>1</v>
      </c>
      <c r="B164" s="49"/>
      <c r="C164" s="49"/>
      <c r="D164" s="49"/>
      <c r="E164" s="64" t="s">
        <v>205</v>
      </c>
      <c r="F164" s="64" t="s">
        <v>30</v>
      </c>
      <c r="G164" s="64">
        <v>7</v>
      </c>
      <c r="H164" s="65">
        <v>128.42857142857142</v>
      </c>
      <c r="I164" s="65">
        <v>478</v>
      </c>
      <c r="J164" s="65">
        <v>443.28571428571428</v>
      </c>
      <c r="K164" s="65">
        <v>109.71428571428571</v>
      </c>
      <c r="L164" s="65">
        <v>3.1428571428571428</v>
      </c>
      <c r="M164" s="65">
        <v>140.85714285714286</v>
      </c>
      <c r="N164" s="65">
        <v>34.714285714285715</v>
      </c>
      <c r="O164" s="65">
        <v>1.4285714285714286</v>
      </c>
      <c r="P164" s="65">
        <v>2.8571428571428572</v>
      </c>
      <c r="Q164" s="65">
        <v>14.142857142857142</v>
      </c>
      <c r="R164" s="66">
        <v>0.30171428571428571</v>
      </c>
      <c r="S164" s="66">
        <v>0.3174285714285715</v>
      </c>
      <c r="T164" s="66">
        <f t="shared" si="6"/>
        <v>0.61914285714285722</v>
      </c>
      <c r="U164" s="65">
        <v>1.5714285714285714</v>
      </c>
      <c r="Z164" s="21"/>
      <c r="AC164" s="45"/>
    </row>
    <row r="165" spans="1:29" ht="15.6" x14ac:dyDescent="0.3">
      <c r="A165" s="5">
        <v>1</v>
      </c>
      <c r="B165" s="49"/>
      <c r="C165" s="49"/>
      <c r="D165" s="49"/>
      <c r="E165" s="64" t="s">
        <v>206</v>
      </c>
      <c r="F165" s="64" t="s">
        <v>34</v>
      </c>
      <c r="G165" s="64">
        <v>5</v>
      </c>
      <c r="H165" s="65">
        <v>149.19999999999999</v>
      </c>
      <c r="I165" s="65">
        <v>591.20000000000005</v>
      </c>
      <c r="J165" s="65">
        <v>555</v>
      </c>
      <c r="K165" s="65">
        <v>142.19999999999999</v>
      </c>
      <c r="L165" s="65">
        <v>0.4</v>
      </c>
      <c r="M165" s="65">
        <v>177.99999999999997</v>
      </c>
      <c r="N165" s="65">
        <v>36.200000000000003</v>
      </c>
      <c r="O165" s="65">
        <v>3.8</v>
      </c>
      <c r="P165" s="65">
        <v>1.4</v>
      </c>
      <c r="Q165" s="65">
        <v>7.4</v>
      </c>
      <c r="R165" s="66">
        <v>0.3044</v>
      </c>
      <c r="S165" s="66">
        <v>0.31459999999999999</v>
      </c>
      <c r="T165" s="66">
        <f t="shared" si="6"/>
        <v>0.61899999999999999</v>
      </c>
      <c r="U165" s="65">
        <v>47</v>
      </c>
      <c r="Z165" s="21"/>
      <c r="AC165" s="45"/>
    </row>
    <row r="166" spans="1:29" ht="15.6" x14ac:dyDescent="0.3">
      <c r="A166" s="5">
        <v>1</v>
      </c>
      <c r="B166" s="49"/>
      <c r="C166" s="49"/>
      <c r="D166" s="49"/>
      <c r="E166" s="64" t="s">
        <v>208</v>
      </c>
      <c r="F166" s="64" t="s">
        <v>30</v>
      </c>
      <c r="G166" s="64">
        <v>5</v>
      </c>
      <c r="H166" s="65">
        <v>136</v>
      </c>
      <c r="I166" s="65">
        <v>435.40000000000003</v>
      </c>
      <c r="J166" s="65">
        <v>410.8</v>
      </c>
      <c r="K166" s="65">
        <v>99.4</v>
      </c>
      <c r="L166" s="65">
        <v>2.8</v>
      </c>
      <c r="M166" s="65">
        <v>128.6</v>
      </c>
      <c r="N166" s="65">
        <v>24.6</v>
      </c>
      <c r="O166" s="65">
        <v>2</v>
      </c>
      <c r="P166" s="65">
        <v>3</v>
      </c>
      <c r="Q166" s="65">
        <v>10.8</v>
      </c>
      <c r="R166" s="66">
        <v>0.28700000000000003</v>
      </c>
      <c r="S166" s="66">
        <v>0.314</v>
      </c>
      <c r="T166" s="66">
        <f t="shared" si="6"/>
        <v>0.60099999999999998</v>
      </c>
      <c r="U166" s="65">
        <v>3.2</v>
      </c>
      <c r="Z166" s="21"/>
      <c r="AC166" s="45"/>
    </row>
    <row r="167" spans="1:29" ht="15.6" x14ac:dyDescent="0.3">
      <c r="A167" s="5">
        <v>1</v>
      </c>
      <c r="B167" s="49"/>
      <c r="C167" s="49"/>
      <c r="D167" s="49"/>
      <c r="E167" s="64" t="s">
        <v>209</v>
      </c>
      <c r="F167" s="64" t="s">
        <v>30</v>
      </c>
      <c r="G167" s="64">
        <v>6</v>
      </c>
      <c r="H167" s="65">
        <v>125.33333333333333</v>
      </c>
      <c r="I167" s="65">
        <v>465.66666666666669</v>
      </c>
      <c r="J167" s="65">
        <v>437.16666666666669</v>
      </c>
      <c r="K167" s="65">
        <v>107.83333333333333</v>
      </c>
      <c r="L167" s="65">
        <v>1.5</v>
      </c>
      <c r="M167" s="65">
        <v>134</v>
      </c>
      <c r="N167" s="65">
        <v>28.5</v>
      </c>
      <c r="O167" s="65">
        <v>0.83333333333333337</v>
      </c>
      <c r="P167" s="65">
        <v>3</v>
      </c>
      <c r="Q167" s="65">
        <v>7.166666666666667</v>
      </c>
      <c r="R167" s="66">
        <v>0.29283333333333328</v>
      </c>
      <c r="S167" s="66">
        <v>0.307</v>
      </c>
      <c r="T167" s="66">
        <f t="shared" si="6"/>
        <v>0.59983333333333322</v>
      </c>
      <c r="U167" s="65">
        <v>4.833333333333333</v>
      </c>
      <c r="Z167" s="21"/>
      <c r="AC167" s="45"/>
    </row>
    <row r="168" spans="1:29" ht="15.6" x14ac:dyDescent="0.3">
      <c r="A168" s="5">
        <v>1</v>
      </c>
      <c r="B168" s="49"/>
      <c r="C168" s="49"/>
      <c r="D168" s="49"/>
      <c r="E168" s="64" t="s">
        <v>210</v>
      </c>
      <c r="F168" s="64" t="s">
        <v>34</v>
      </c>
      <c r="G168" s="64">
        <v>8</v>
      </c>
      <c r="H168" s="65">
        <v>132.875</v>
      </c>
      <c r="I168" s="65">
        <v>514.125</v>
      </c>
      <c r="J168" s="65">
        <v>490.875</v>
      </c>
      <c r="K168" s="65">
        <v>123.125</v>
      </c>
      <c r="L168" s="65">
        <v>2.125</v>
      </c>
      <c r="M168" s="65">
        <v>153</v>
      </c>
      <c r="N168" s="65">
        <v>23.25</v>
      </c>
      <c r="O168" s="65">
        <v>2.875</v>
      </c>
      <c r="P168" s="65">
        <v>4.625</v>
      </c>
      <c r="Q168" s="65">
        <v>10.625</v>
      </c>
      <c r="R168" s="66">
        <v>0.28500000000000003</v>
      </c>
      <c r="S168" s="66">
        <v>0.311</v>
      </c>
      <c r="T168" s="66">
        <f t="shared" si="6"/>
        <v>0.59600000000000009</v>
      </c>
      <c r="U168" s="65">
        <v>6.75</v>
      </c>
      <c r="Z168" s="21"/>
      <c r="AC168" s="45"/>
    </row>
    <row r="169" spans="1:29" ht="15.6" x14ac:dyDescent="0.3">
      <c r="A169" s="5">
        <v>1</v>
      </c>
      <c r="B169" s="49"/>
      <c r="C169" s="49"/>
      <c r="D169" s="49"/>
      <c r="E169" s="64" t="s">
        <v>212</v>
      </c>
      <c r="F169" s="64" t="s">
        <v>34</v>
      </c>
      <c r="G169" s="64">
        <v>5</v>
      </c>
      <c r="H169" s="65">
        <v>157.6</v>
      </c>
      <c r="I169" s="65">
        <v>578</v>
      </c>
      <c r="J169" s="65">
        <v>537</v>
      </c>
      <c r="K169" s="65">
        <v>124.4</v>
      </c>
      <c r="L169" s="65">
        <v>5.8</v>
      </c>
      <c r="M169" s="65">
        <v>163.59999999999997</v>
      </c>
      <c r="N169" s="65">
        <v>41</v>
      </c>
      <c r="O169" s="65">
        <v>3.8</v>
      </c>
      <c r="P169" s="65">
        <v>4.2</v>
      </c>
      <c r="Q169" s="65">
        <v>15.4</v>
      </c>
      <c r="R169" s="66">
        <v>0.28639999999999999</v>
      </c>
      <c r="S169" s="66">
        <v>0.30520000000000003</v>
      </c>
      <c r="T169" s="66">
        <f t="shared" ref="T169:T200" si="7">R169+S169</f>
        <v>0.59160000000000001</v>
      </c>
      <c r="U169" s="65">
        <v>2.2000000000000002</v>
      </c>
      <c r="Z169" s="21"/>
      <c r="AC169" s="45"/>
    </row>
    <row r="170" spans="1:29" ht="15.6" x14ac:dyDescent="0.3">
      <c r="A170" s="5">
        <v>1</v>
      </c>
      <c r="B170" s="49"/>
      <c r="C170" s="49"/>
      <c r="D170" s="49"/>
      <c r="E170" s="64" t="s">
        <v>213</v>
      </c>
      <c r="F170" s="64" t="s">
        <v>34</v>
      </c>
      <c r="G170" s="64">
        <v>6</v>
      </c>
      <c r="H170" s="65">
        <v>146.5</v>
      </c>
      <c r="I170" s="65">
        <v>593.16666666666663</v>
      </c>
      <c r="J170" s="65">
        <v>547.66666666666663</v>
      </c>
      <c r="K170" s="65">
        <v>127.83333333333333</v>
      </c>
      <c r="L170" s="65">
        <v>0.83333333333333337</v>
      </c>
      <c r="M170" s="65">
        <v>161.16666666666666</v>
      </c>
      <c r="N170" s="65">
        <v>45.5</v>
      </c>
      <c r="O170" s="65">
        <v>1.3333333333333333</v>
      </c>
      <c r="P170" s="65">
        <v>3</v>
      </c>
      <c r="Q170" s="65">
        <v>8.6666666666666661</v>
      </c>
      <c r="R170" s="66">
        <v>0.29216666666666663</v>
      </c>
      <c r="S170" s="66">
        <v>0.29433333333333339</v>
      </c>
      <c r="T170" s="66">
        <f t="shared" si="7"/>
        <v>0.58650000000000002</v>
      </c>
      <c r="U170" s="65">
        <v>10.333333333333334</v>
      </c>
      <c r="Z170" s="21"/>
      <c r="AC170" s="45"/>
    </row>
    <row r="171" spans="1:29" ht="15.6" x14ac:dyDescent="0.3">
      <c r="A171" s="5">
        <v>1</v>
      </c>
      <c r="B171" s="49"/>
      <c r="C171" s="49"/>
      <c r="D171" s="49"/>
      <c r="E171" s="64" t="s">
        <v>214</v>
      </c>
      <c r="F171" s="64" t="s">
        <v>30</v>
      </c>
      <c r="G171" s="64">
        <v>5</v>
      </c>
      <c r="H171" s="65">
        <v>153.19999999999999</v>
      </c>
      <c r="I171" s="65">
        <v>625.4</v>
      </c>
      <c r="J171" s="65">
        <v>586</v>
      </c>
      <c r="K171" s="65">
        <v>144.6</v>
      </c>
      <c r="L171" s="65">
        <v>1.8</v>
      </c>
      <c r="M171" s="65">
        <v>172.6</v>
      </c>
      <c r="N171" s="65">
        <v>39.4</v>
      </c>
      <c r="O171" s="65">
        <v>0.2</v>
      </c>
      <c r="P171" s="65">
        <v>2.4</v>
      </c>
      <c r="Q171" s="65">
        <v>6</v>
      </c>
      <c r="R171" s="66">
        <v>0.29199999999999998</v>
      </c>
      <c r="S171" s="66">
        <v>0.29259999999999997</v>
      </c>
      <c r="T171" s="66">
        <f t="shared" si="7"/>
        <v>0.58460000000000001</v>
      </c>
      <c r="U171" s="65">
        <v>29.4</v>
      </c>
      <c r="Z171" s="21"/>
      <c r="AC171" s="45"/>
    </row>
    <row r="172" spans="1:29" x14ac:dyDescent="0.3">
      <c r="Z172" s="21"/>
      <c r="AC172" s="45"/>
    </row>
    <row r="173" spans="1:29" x14ac:dyDescent="0.3">
      <c r="Z173" s="21"/>
      <c r="AC173" s="45"/>
    </row>
    <row r="174" spans="1:29" x14ac:dyDescent="0.3">
      <c r="Z174" s="21"/>
      <c r="AC174" s="45"/>
    </row>
    <row r="175" spans="1:29" x14ac:dyDescent="0.3">
      <c r="Z175" s="21"/>
      <c r="AC175" s="45"/>
    </row>
  </sheetData>
  <autoFilter ref="A8:AC171" xr:uid="{540E6E0E-F0B6-4253-9F0D-76715BA2FE54}">
    <sortState xmlns:xlrd2="http://schemas.microsoft.com/office/spreadsheetml/2017/richdata2" ref="A9:AC171">
      <sortCondition ref="B8:B171"/>
    </sortState>
  </autoFilter>
  <conditionalFormatting sqref="B2:B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6ECC-D551-4181-9570-3DA8FA921535}">
  <dimension ref="A1:Q164"/>
  <sheetViews>
    <sheetView workbookViewId="0">
      <selection activeCell="C18" sqref="C18"/>
    </sheetView>
  </sheetViews>
  <sheetFormatPr defaultRowHeight="13.8" x14ac:dyDescent="0.25"/>
  <cols>
    <col min="1" max="1" width="25.109375" style="67" bestFit="1" customWidth="1"/>
    <col min="2" max="2" width="9.6640625" style="67" bestFit="1" customWidth="1"/>
    <col min="3" max="3" width="20.109375" style="67" bestFit="1" customWidth="1"/>
    <col min="4" max="4" width="7" style="68" bestFit="1" customWidth="1"/>
    <col min="5" max="5" width="7" style="68" customWidth="1"/>
    <col min="6" max="6" width="8.33203125" style="68" bestFit="1" customWidth="1"/>
    <col min="7" max="7" width="6.88671875" style="68" bestFit="1" customWidth="1"/>
    <col min="8" max="8" width="8.33203125" style="68" bestFit="1" customWidth="1"/>
    <col min="9" max="9" width="8.33203125" style="68" customWidth="1"/>
    <col min="10" max="10" width="8.33203125" style="68" bestFit="1" customWidth="1"/>
    <col min="11" max="11" width="9.6640625" style="68" bestFit="1" customWidth="1"/>
    <col min="12" max="12" width="8" style="68" bestFit="1" customWidth="1"/>
    <col min="13" max="13" width="10.33203125" style="68" bestFit="1" customWidth="1"/>
    <col min="14" max="14" width="9.77734375" style="69" bestFit="1" customWidth="1"/>
    <col min="15" max="15" width="9.5546875" style="69" bestFit="1" customWidth="1"/>
    <col min="16" max="16" width="9.6640625" style="69" bestFit="1" customWidth="1"/>
    <col min="17" max="17" width="8.21875" style="68" bestFit="1" customWidth="1"/>
    <col min="18" max="16384" width="8.88671875" style="67"/>
  </cols>
  <sheetData>
    <row r="1" spans="1:17" s="63" customFormat="1" x14ac:dyDescent="0.25">
      <c r="A1" s="60" t="s">
        <v>47</v>
      </c>
      <c r="B1" s="60" t="s">
        <v>48</v>
      </c>
      <c r="C1" s="60" t="s">
        <v>49</v>
      </c>
      <c r="D1" s="61" t="s">
        <v>15</v>
      </c>
      <c r="E1" s="61" t="s">
        <v>16</v>
      </c>
      <c r="F1" s="61" t="s">
        <v>17</v>
      </c>
      <c r="G1" s="61" t="s">
        <v>18</v>
      </c>
      <c r="H1" s="61" t="s">
        <v>19</v>
      </c>
      <c r="I1" s="61" t="s">
        <v>20</v>
      </c>
      <c r="J1" s="61" t="s">
        <v>21</v>
      </c>
      <c r="K1" s="61" t="s">
        <v>22</v>
      </c>
      <c r="L1" s="61" t="s">
        <v>23</v>
      </c>
      <c r="M1" s="61" t="s">
        <v>50</v>
      </c>
      <c r="N1" s="62" t="s">
        <v>25</v>
      </c>
      <c r="O1" s="62" t="s">
        <v>26</v>
      </c>
      <c r="P1" s="62" t="s">
        <v>27</v>
      </c>
      <c r="Q1" s="61" t="s">
        <v>28</v>
      </c>
    </row>
    <row r="2" spans="1:17" x14ac:dyDescent="0.25">
      <c r="A2" s="64" t="s">
        <v>51</v>
      </c>
      <c r="B2" s="64" t="s">
        <v>33</v>
      </c>
      <c r="C2" s="64">
        <v>5</v>
      </c>
      <c r="D2" s="65">
        <v>135</v>
      </c>
      <c r="E2" s="65">
        <v>538.4</v>
      </c>
      <c r="F2" s="65">
        <v>463.4</v>
      </c>
      <c r="G2" s="65">
        <v>132.4</v>
      </c>
      <c r="H2" s="65">
        <v>34.200000000000003</v>
      </c>
      <c r="I2" s="65">
        <v>255</v>
      </c>
      <c r="J2" s="65">
        <v>75</v>
      </c>
      <c r="K2" s="65">
        <v>1.4</v>
      </c>
      <c r="L2" s="65">
        <v>4.5999999999999996</v>
      </c>
      <c r="M2" s="65">
        <v>12.2</v>
      </c>
      <c r="N2" s="66">
        <v>0.38380000000000003</v>
      </c>
      <c r="O2" s="66">
        <v>0.55099999999999993</v>
      </c>
      <c r="P2" s="66">
        <f t="shared" ref="P2:P65" si="0">N2+O2</f>
        <v>0.93479999999999996</v>
      </c>
      <c r="Q2" s="65">
        <v>3</v>
      </c>
    </row>
    <row r="3" spans="1:17" x14ac:dyDescent="0.25">
      <c r="A3" s="64" t="s">
        <v>52</v>
      </c>
      <c r="B3" s="64" t="s">
        <v>29</v>
      </c>
      <c r="C3" s="64">
        <v>9</v>
      </c>
      <c r="D3" s="65">
        <v>132.44444444444446</v>
      </c>
      <c r="E3" s="65">
        <v>530.77777777777771</v>
      </c>
      <c r="F3" s="65">
        <v>468.11111111111109</v>
      </c>
      <c r="G3" s="65">
        <v>134.44444444444446</v>
      </c>
      <c r="H3" s="65">
        <v>31.444444444444443</v>
      </c>
      <c r="I3" s="65">
        <v>259.77777777777783</v>
      </c>
      <c r="J3" s="65">
        <v>62.666666666666664</v>
      </c>
      <c r="K3" s="65">
        <v>4.5555555555555554</v>
      </c>
      <c r="L3" s="65">
        <v>4.7777777777777777</v>
      </c>
      <c r="M3" s="65">
        <v>8.2222222222222214</v>
      </c>
      <c r="N3" s="66">
        <v>0.37188888888888888</v>
      </c>
      <c r="O3" s="66">
        <v>0.55255555555555569</v>
      </c>
      <c r="P3" s="66">
        <f t="shared" si="0"/>
        <v>0.92444444444444462</v>
      </c>
      <c r="Q3" s="65">
        <v>0.66666666666666663</v>
      </c>
    </row>
    <row r="4" spans="1:17" x14ac:dyDescent="0.25">
      <c r="A4" s="64" t="s">
        <v>53</v>
      </c>
      <c r="B4" s="64" t="s">
        <v>29</v>
      </c>
      <c r="C4" s="64">
        <v>6</v>
      </c>
      <c r="D4" s="65">
        <v>129.66666666666666</v>
      </c>
      <c r="E4" s="65">
        <v>494.66666666666669</v>
      </c>
      <c r="F4" s="65">
        <v>407</v>
      </c>
      <c r="G4" s="65">
        <v>110.16666666666667</v>
      </c>
      <c r="H4" s="65">
        <v>26.5</v>
      </c>
      <c r="I4" s="65">
        <v>212.16666666666669</v>
      </c>
      <c r="J4" s="65">
        <v>87.666666666666671</v>
      </c>
      <c r="K4" s="65">
        <v>2</v>
      </c>
      <c r="L4" s="65">
        <v>3.3333333333333335</v>
      </c>
      <c r="M4" s="65">
        <v>9.8333333333333339</v>
      </c>
      <c r="N4" s="66">
        <v>0.39799999999999996</v>
      </c>
      <c r="O4" s="66">
        <v>0.51733333333333331</v>
      </c>
      <c r="P4" s="66">
        <f t="shared" si="0"/>
        <v>0.91533333333333333</v>
      </c>
      <c r="Q4" s="65">
        <v>1</v>
      </c>
    </row>
    <row r="5" spans="1:17" x14ac:dyDescent="0.25">
      <c r="A5" s="64" t="s">
        <v>54</v>
      </c>
      <c r="B5" s="64" t="s">
        <v>33</v>
      </c>
      <c r="C5" s="64">
        <v>5</v>
      </c>
      <c r="D5" s="65">
        <v>155.6</v>
      </c>
      <c r="E5" s="65">
        <v>663.4</v>
      </c>
      <c r="F5" s="65">
        <v>617</v>
      </c>
      <c r="G5" s="65">
        <v>191.6</v>
      </c>
      <c r="H5" s="65">
        <v>34.200000000000003</v>
      </c>
      <c r="I5" s="65">
        <v>342.8</v>
      </c>
      <c r="J5" s="65">
        <v>46.4</v>
      </c>
      <c r="K5" s="65">
        <v>5</v>
      </c>
      <c r="L5" s="65">
        <v>7</v>
      </c>
      <c r="M5" s="65">
        <v>17.8</v>
      </c>
      <c r="N5" s="66">
        <v>0.3584</v>
      </c>
      <c r="O5" s="66">
        <v>0.5524</v>
      </c>
      <c r="P5" s="66">
        <f t="shared" si="0"/>
        <v>0.91080000000000005</v>
      </c>
      <c r="Q5" s="65">
        <v>7.8</v>
      </c>
    </row>
    <row r="6" spans="1:17" x14ac:dyDescent="0.25">
      <c r="A6" s="64" t="s">
        <v>55</v>
      </c>
      <c r="B6" s="64" t="s">
        <v>33</v>
      </c>
      <c r="C6" s="64">
        <v>5</v>
      </c>
      <c r="D6" s="65">
        <v>150.19999999999999</v>
      </c>
      <c r="E6" s="65">
        <v>637</v>
      </c>
      <c r="F6" s="65">
        <v>587</v>
      </c>
      <c r="G6" s="65">
        <v>188.4</v>
      </c>
      <c r="H6" s="65">
        <v>22.8</v>
      </c>
      <c r="I6" s="65">
        <v>312.39999999999998</v>
      </c>
      <c r="J6" s="65">
        <v>50</v>
      </c>
      <c r="K6" s="65">
        <v>5</v>
      </c>
      <c r="L6" s="65">
        <v>4</v>
      </c>
      <c r="M6" s="65">
        <v>11.2</v>
      </c>
      <c r="N6" s="66">
        <v>0.37539999999999996</v>
      </c>
      <c r="O6" s="66">
        <v>0.53160000000000007</v>
      </c>
      <c r="P6" s="66">
        <f t="shared" si="0"/>
        <v>0.90700000000000003</v>
      </c>
      <c r="Q6" s="65">
        <v>16.8</v>
      </c>
    </row>
    <row r="7" spans="1:17" x14ac:dyDescent="0.25">
      <c r="A7" s="64" t="s">
        <v>56</v>
      </c>
      <c r="B7" s="64" t="s">
        <v>33</v>
      </c>
      <c r="C7" s="64">
        <v>5</v>
      </c>
      <c r="D7" s="65">
        <v>140.6</v>
      </c>
      <c r="E7" s="65">
        <v>584.4</v>
      </c>
      <c r="F7" s="65">
        <v>520.79999999999995</v>
      </c>
      <c r="G7" s="65">
        <v>160.19999999999999</v>
      </c>
      <c r="H7" s="65">
        <v>22</v>
      </c>
      <c r="I7" s="65">
        <v>272.39999999999998</v>
      </c>
      <c r="J7" s="65">
        <v>63.6</v>
      </c>
      <c r="K7" s="65">
        <v>2.4</v>
      </c>
      <c r="L7" s="65">
        <v>7</v>
      </c>
      <c r="M7" s="65">
        <v>10.4</v>
      </c>
      <c r="N7" s="66">
        <v>0.37960000000000005</v>
      </c>
      <c r="O7" s="66">
        <v>0.52180000000000004</v>
      </c>
      <c r="P7" s="66">
        <f t="shared" si="0"/>
        <v>0.90140000000000009</v>
      </c>
      <c r="Q7" s="65">
        <v>6.2</v>
      </c>
    </row>
    <row r="8" spans="1:17" x14ac:dyDescent="0.25">
      <c r="A8" s="64" t="s">
        <v>57</v>
      </c>
      <c r="B8" s="64" t="s">
        <v>29</v>
      </c>
      <c r="C8" s="64">
        <v>5</v>
      </c>
      <c r="D8" s="65">
        <v>134.4</v>
      </c>
      <c r="E8" s="65">
        <v>554</v>
      </c>
      <c r="F8" s="65">
        <v>478.4</v>
      </c>
      <c r="G8" s="65">
        <v>136.4</v>
      </c>
      <c r="H8" s="65">
        <v>27.6</v>
      </c>
      <c r="I8" s="65">
        <v>247.80000000000004</v>
      </c>
      <c r="J8" s="65">
        <v>75.599999999999994</v>
      </c>
      <c r="K8" s="65">
        <v>1.4</v>
      </c>
      <c r="L8" s="65">
        <v>3.6</v>
      </c>
      <c r="M8" s="65">
        <v>16</v>
      </c>
      <c r="N8" s="66">
        <v>0.37879999999999997</v>
      </c>
      <c r="O8" s="66">
        <v>0.51579999999999993</v>
      </c>
      <c r="P8" s="66">
        <f t="shared" si="0"/>
        <v>0.89459999999999984</v>
      </c>
      <c r="Q8" s="65">
        <v>10</v>
      </c>
    </row>
    <row r="9" spans="1:17" x14ac:dyDescent="0.25">
      <c r="A9" s="64" t="s">
        <v>58</v>
      </c>
      <c r="B9" s="64" t="s">
        <v>33</v>
      </c>
      <c r="C9" s="64">
        <v>6</v>
      </c>
      <c r="D9" s="65">
        <v>142.5</v>
      </c>
      <c r="E9" s="65">
        <v>578</v>
      </c>
      <c r="F9" s="65">
        <v>526.16666666666663</v>
      </c>
      <c r="G9" s="65">
        <v>154.16666666666666</v>
      </c>
      <c r="H9" s="65">
        <v>31.166666666666668</v>
      </c>
      <c r="I9" s="65">
        <v>281.16666666666663</v>
      </c>
      <c r="J9" s="65">
        <v>51.833333333333336</v>
      </c>
      <c r="K9" s="65">
        <v>4.833333333333333</v>
      </c>
      <c r="L9" s="65">
        <v>5.833333333333333</v>
      </c>
      <c r="M9" s="65">
        <v>15.166666666666666</v>
      </c>
      <c r="N9" s="66">
        <v>0.35666666666666669</v>
      </c>
      <c r="O9" s="66">
        <v>0.52916666666666667</v>
      </c>
      <c r="P9" s="66">
        <f t="shared" si="0"/>
        <v>0.88583333333333336</v>
      </c>
      <c r="Q9" s="65">
        <v>6</v>
      </c>
    </row>
    <row r="10" spans="1:17" x14ac:dyDescent="0.25">
      <c r="A10" s="64" t="s">
        <v>59</v>
      </c>
      <c r="B10" s="64" t="s">
        <v>33</v>
      </c>
      <c r="C10" s="64">
        <v>9</v>
      </c>
      <c r="D10" s="65">
        <v>135.33333333333334</v>
      </c>
      <c r="E10" s="65">
        <v>555.77777777777783</v>
      </c>
      <c r="F10" s="65">
        <v>490.22222222222223</v>
      </c>
      <c r="G10" s="65">
        <v>143.44444444444446</v>
      </c>
      <c r="H10" s="65">
        <v>23.888888888888889</v>
      </c>
      <c r="I10" s="65">
        <v>249.55555555555554</v>
      </c>
      <c r="J10" s="65">
        <v>65.555555555555557</v>
      </c>
      <c r="K10" s="65">
        <v>2.6666666666666665</v>
      </c>
      <c r="L10" s="65">
        <v>5.8888888888888893</v>
      </c>
      <c r="M10" s="65">
        <v>10.777777777777779</v>
      </c>
      <c r="N10" s="66">
        <v>0.37422222222222223</v>
      </c>
      <c r="O10" s="66">
        <v>0.50888888888888895</v>
      </c>
      <c r="P10" s="66">
        <f t="shared" si="0"/>
        <v>0.88311111111111118</v>
      </c>
      <c r="Q10" s="65">
        <v>8.2222222222222214</v>
      </c>
    </row>
    <row r="11" spans="1:17" x14ac:dyDescent="0.25">
      <c r="A11" s="64" t="s">
        <v>60</v>
      </c>
      <c r="B11" s="64" t="s">
        <v>31</v>
      </c>
      <c r="C11" s="64">
        <v>7</v>
      </c>
      <c r="D11" s="65">
        <v>153</v>
      </c>
      <c r="E11" s="65">
        <v>623.28571428571422</v>
      </c>
      <c r="F11" s="65">
        <v>525.57142857142856</v>
      </c>
      <c r="G11" s="65">
        <v>134.28571428571428</v>
      </c>
      <c r="H11" s="65">
        <v>33.428571428571431</v>
      </c>
      <c r="I11" s="65">
        <v>269.57142857142856</v>
      </c>
      <c r="J11" s="65">
        <v>97.714285714285708</v>
      </c>
      <c r="K11" s="65">
        <v>6.2857142857142856</v>
      </c>
      <c r="L11" s="65">
        <v>6.1428571428571432</v>
      </c>
      <c r="M11" s="65">
        <v>7.5714285714285712</v>
      </c>
      <c r="N11" s="66">
        <v>0.37214285714285722</v>
      </c>
      <c r="O11" s="66">
        <v>0.50557142857142856</v>
      </c>
      <c r="P11" s="66">
        <f t="shared" si="0"/>
        <v>0.87771428571428578</v>
      </c>
      <c r="Q11" s="65">
        <v>16.714285714285715</v>
      </c>
    </row>
    <row r="12" spans="1:17" x14ac:dyDescent="0.25">
      <c r="A12" s="64" t="s">
        <v>61</v>
      </c>
      <c r="B12" s="64" t="s">
        <v>33</v>
      </c>
      <c r="C12" s="64">
        <v>10</v>
      </c>
      <c r="D12" s="65">
        <v>144</v>
      </c>
      <c r="E12" s="65">
        <v>580.6</v>
      </c>
      <c r="F12" s="65">
        <v>512.9</v>
      </c>
      <c r="G12" s="65">
        <v>141</v>
      </c>
      <c r="H12" s="65">
        <v>29.2</v>
      </c>
      <c r="I12" s="65">
        <v>260.39999999999998</v>
      </c>
      <c r="J12" s="65">
        <v>67.7</v>
      </c>
      <c r="K12" s="65">
        <v>5.4</v>
      </c>
      <c r="L12" s="65">
        <v>4.5999999999999996</v>
      </c>
      <c r="M12" s="65">
        <v>9.8000000000000007</v>
      </c>
      <c r="N12" s="66">
        <v>0.36280000000000001</v>
      </c>
      <c r="O12" s="66">
        <v>0.50679999999999992</v>
      </c>
      <c r="P12" s="66">
        <f t="shared" si="0"/>
        <v>0.86959999999999993</v>
      </c>
      <c r="Q12" s="65">
        <v>18.3</v>
      </c>
    </row>
    <row r="13" spans="1:17" x14ac:dyDescent="0.25">
      <c r="A13" s="64" t="s">
        <v>62</v>
      </c>
      <c r="B13" s="64" t="s">
        <v>33</v>
      </c>
      <c r="C13" s="64">
        <v>7</v>
      </c>
      <c r="D13" s="65">
        <v>151.71428571428572</v>
      </c>
      <c r="E13" s="65">
        <v>616.57142857142856</v>
      </c>
      <c r="F13" s="65">
        <v>549.71428571428567</v>
      </c>
      <c r="G13" s="65">
        <v>157.28571428571428</v>
      </c>
      <c r="H13" s="65">
        <v>27.714285714285715</v>
      </c>
      <c r="I13" s="65">
        <v>276.14285714285717</v>
      </c>
      <c r="J13" s="65">
        <v>66.857142857142861</v>
      </c>
      <c r="K13" s="65">
        <v>7.5714285714285712</v>
      </c>
      <c r="L13" s="65">
        <v>6.2857142857142856</v>
      </c>
      <c r="M13" s="65">
        <v>11.285714285714286</v>
      </c>
      <c r="N13" s="66">
        <v>0.36657142857142855</v>
      </c>
      <c r="O13" s="66">
        <v>0.50028571428571433</v>
      </c>
      <c r="P13" s="66">
        <f t="shared" si="0"/>
        <v>0.86685714285714288</v>
      </c>
      <c r="Q13" s="65">
        <v>3</v>
      </c>
    </row>
    <row r="14" spans="1:17" x14ac:dyDescent="0.25">
      <c r="A14" s="64" t="s">
        <v>63</v>
      </c>
      <c r="B14" s="64" t="s">
        <v>30</v>
      </c>
      <c r="C14" s="64">
        <v>10</v>
      </c>
      <c r="D14" s="65">
        <v>145.80000000000001</v>
      </c>
      <c r="E14" s="65">
        <v>621</v>
      </c>
      <c r="F14" s="65">
        <v>513.9</v>
      </c>
      <c r="G14" s="65">
        <v>145.1</v>
      </c>
      <c r="H14" s="65">
        <v>17.3</v>
      </c>
      <c r="I14" s="65">
        <v>233.89999999999998</v>
      </c>
      <c r="J14" s="65">
        <v>107.1</v>
      </c>
      <c r="K14" s="65">
        <v>2.4</v>
      </c>
      <c r="L14" s="65">
        <v>6.1</v>
      </c>
      <c r="M14" s="65">
        <v>6.3</v>
      </c>
      <c r="N14" s="66">
        <v>0.4037</v>
      </c>
      <c r="O14" s="66">
        <v>0.45479999999999998</v>
      </c>
      <c r="P14" s="66">
        <f t="shared" si="0"/>
        <v>0.85850000000000004</v>
      </c>
      <c r="Q14" s="65">
        <v>48.8</v>
      </c>
    </row>
    <row r="15" spans="1:17" x14ac:dyDescent="0.25">
      <c r="A15" s="64" t="s">
        <v>64</v>
      </c>
      <c r="B15" s="64" t="s">
        <v>29</v>
      </c>
      <c r="C15" s="64">
        <v>5</v>
      </c>
      <c r="D15" s="65">
        <v>131.80000000000001</v>
      </c>
      <c r="E15" s="65">
        <v>528.4</v>
      </c>
      <c r="F15" s="65">
        <v>455.8</v>
      </c>
      <c r="G15" s="65">
        <v>123.4</v>
      </c>
      <c r="H15" s="65">
        <v>24.8</v>
      </c>
      <c r="I15" s="65">
        <v>221</v>
      </c>
      <c r="J15" s="65">
        <v>72.599999999999994</v>
      </c>
      <c r="K15" s="65">
        <v>7.6</v>
      </c>
      <c r="L15" s="65">
        <v>5.8</v>
      </c>
      <c r="M15" s="65">
        <v>13.6</v>
      </c>
      <c r="N15" s="66">
        <v>0.37480000000000002</v>
      </c>
      <c r="O15" s="66">
        <v>0.48279999999999995</v>
      </c>
      <c r="P15" s="66">
        <f t="shared" si="0"/>
        <v>0.85759999999999992</v>
      </c>
      <c r="Q15" s="65">
        <v>2.6</v>
      </c>
    </row>
    <row r="16" spans="1:17" x14ac:dyDescent="0.25">
      <c r="A16" s="64" t="s">
        <v>65</v>
      </c>
      <c r="B16" s="64" t="s">
        <v>29</v>
      </c>
      <c r="C16" s="64">
        <v>9</v>
      </c>
      <c r="D16" s="65">
        <v>145.22222222222223</v>
      </c>
      <c r="E16" s="65">
        <v>621.66666666666674</v>
      </c>
      <c r="F16" s="65">
        <v>557.77777777777783</v>
      </c>
      <c r="G16" s="65">
        <v>190.77777777777777</v>
      </c>
      <c r="H16" s="65">
        <v>6.2222222222222223</v>
      </c>
      <c r="I16" s="65">
        <v>251.99999999999997</v>
      </c>
      <c r="J16" s="65">
        <v>63.888888888888886</v>
      </c>
      <c r="K16" s="65">
        <v>1.3333333333333333</v>
      </c>
      <c r="L16" s="65">
        <v>4.8888888888888893</v>
      </c>
      <c r="M16" s="65">
        <v>13.555555555555555</v>
      </c>
      <c r="N16" s="66">
        <v>0.40711111111111109</v>
      </c>
      <c r="O16" s="66">
        <v>0.44866666666666671</v>
      </c>
      <c r="P16" s="66">
        <f t="shared" si="0"/>
        <v>0.85577777777777775</v>
      </c>
      <c r="Q16" s="65">
        <v>27.666666666666668</v>
      </c>
    </row>
    <row r="17" spans="1:17" x14ac:dyDescent="0.25">
      <c r="A17" s="64" t="s">
        <v>66</v>
      </c>
      <c r="B17" s="64" t="s">
        <v>33</v>
      </c>
      <c r="C17" s="64">
        <v>8</v>
      </c>
      <c r="D17" s="65">
        <v>152.625</v>
      </c>
      <c r="E17" s="65">
        <v>639.125</v>
      </c>
      <c r="F17" s="65">
        <v>539.5</v>
      </c>
      <c r="G17" s="65">
        <v>158.375</v>
      </c>
      <c r="H17" s="65">
        <v>19.125</v>
      </c>
      <c r="I17" s="65">
        <v>245.125</v>
      </c>
      <c r="J17" s="65">
        <v>99.625</v>
      </c>
      <c r="K17" s="65">
        <v>1.25</v>
      </c>
      <c r="L17" s="65">
        <v>4.75</v>
      </c>
      <c r="M17" s="65">
        <v>15.625</v>
      </c>
      <c r="N17" s="66">
        <v>0.40075000000000005</v>
      </c>
      <c r="O17" s="66">
        <v>0.45300000000000001</v>
      </c>
      <c r="P17" s="66">
        <f t="shared" si="0"/>
        <v>0.85375000000000001</v>
      </c>
      <c r="Q17" s="65">
        <v>2.5</v>
      </c>
    </row>
    <row r="18" spans="1:17" x14ac:dyDescent="0.25">
      <c r="A18" s="64" t="s">
        <v>67</v>
      </c>
      <c r="B18" s="64" t="s">
        <v>33</v>
      </c>
      <c r="C18" s="64">
        <v>7</v>
      </c>
      <c r="D18" s="65">
        <v>145.14285714285714</v>
      </c>
      <c r="E18" s="65">
        <v>591.85714285714278</v>
      </c>
      <c r="F18" s="65">
        <v>522.14285714285711</v>
      </c>
      <c r="G18" s="65">
        <v>150.71428571428572</v>
      </c>
      <c r="H18" s="65">
        <v>25.285714285714285</v>
      </c>
      <c r="I18" s="65">
        <v>256.14285714285717</v>
      </c>
      <c r="J18" s="65">
        <v>69.714285714285708</v>
      </c>
      <c r="K18" s="65">
        <v>2.1428571428571428</v>
      </c>
      <c r="L18" s="65">
        <v>4.1428571428571432</v>
      </c>
      <c r="M18" s="65">
        <v>11.285714285714286</v>
      </c>
      <c r="N18" s="66">
        <v>0.36914285714285716</v>
      </c>
      <c r="O18" s="66">
        <v>0.47800000000000004</v>
      </c>
      <c r="P18" s="66">
        <f t="shared" si="0"/>
        <v>0.8471428571428572</v>
      </c>
      <c r="Q18" s="65">
        <v>4.1428571428571432</v>
      </c>
    </row>
    <row r="19" spans="1:17" x14ac:dyDescent="0.25">
      <c r="A19" s="64" t="s">
        <v>68</v>
      </c>
      <c r="B19" s="64" t="s">
        <v>31</v>
      </c>
      <c r="C19" s="64">
        <v>6</v>
      </c>
      <c r="D19" s="65">
        <v>136</v>
      </c>
      <c r="E19" s="65">
        <v>550.66666666666663</v>
      </c>
      <c r="F19" s="65">
        <v>503.5</v>
      </c>
      <c r="G19" s="65">
        <v>160.66666666666666</v>
      </c>
      <c r="H19" s="65">
        <v>12</v>
      </c>
      <c r="I19" s="65">
        <v>231.66666666666669</v>
      </c>
      <c r="J19" s="65">
        <v>47.166666666666664</v>
      </c>
      <c r="K19" s="65">
        <v>4.833333333333333</v>
      </c>
      <c r="L19" s="65">
        <v>4.333333333333333</v>
      </c>
      <c r="M19" s="65">
        <v>15.833333333333334</v>
      </c>
      <c r="N19" s="66">
        <v>0.38016666666666671</v>
      </c>
      <c r="O19" s="66">
        <v>0.46100000000000002</v>
      </c>
      <c r="P19" s="66">
        <f t="shared" si="0"/>
        <v>0.84116666666666673</v>
      </c>
      <c r="Q19" s="65">
        <v>16</v>
      </c>
    </row>
    <row r="20" spans="1:17" x14ac:dyDescent="0.25">
      <c r="A20" s="64" t="s">
        <v>69</v>
      </c>
      <c r="B20" s="64" t="s">
        <v>29</v>
      </c>
      <c r="C20" s="64">
        <v>6</v>
      </c>
      <c r="D20" s="65">
        <v>130</v>
      </c>
      <c r="E20" s="65">
        <v>500.83333333333331</v>
      </c>
      <c r="F20" s="65">
        <v>426.33333333333331</v>
      </c>
      <c r="G20" s="65">
        <v>116.33333333333333</v>
      </c>
      <c r="H20" s="65">
        <v>21.333333333333332</v>
      </c>
      <c r="I20" s="65">
        <v>199.83333333333331</v>
      </c>
      <c r="J20" s="65">
        <v>74.5</v>
      </c>
      <c r="K20" s="65">
        <v>2.3333333333333335</v>
      </c>
      <c r="L20" s="65">
        <v>5.166666666666667</v>
      </c>
      <c r="M20" s="65">
        <v>11.333333333333334</v>
      </c>
      <c r="N20" s="66">
        <v>0.37833333333333341</v>
      </c>
      <c r="O20" s="66">
        <v>0.46233333333333332</v>
      </c>
      <c r="P20" s="66">
        <f t="shared" si="0"/>
        <v>0.84066666666666667</v>
      </c>
      <c r="Q20" s="65">
        <v>1.1666666666666667</v>
      </c>
    </row>
    <row r="21" spans="1:17" x14ac:dyDescent="0.25">
      <c r="A21" s="64" t="s">
        <v>70</v>
      </c>
      <c r="B21" s="64" t="s">
        <v>32</v>
      </c>
      <c r="C21" s="64">
        <v>10</v>
      </c>
      <c r="D21" s="65">
        <v>143.5</v>
      </c>
      <c r="E21" s="65">
        <v>591.6</v>
      </c>
      <c r="F21" s="65">
        <v>522.9</v>
      </c>
      <c r="G21" s="65">
        <v>139.6</v>
      </c>
      <c r="H21" s="65">
        <v>29</v>
      </c>
      <c r="I21" s="65">
        <v>256.60000000000002</v>
      </c>
      <c r="J21" s="65">
        <v>68.7</v>
      </c>
      <c r="K21" s="65">
        <v>1.1000000000000001</v>
      </c>
      <c r="L21" s="65">
        <v>6.8</v>
      </c>
      <c r="M21" s="65">
        <v>13.6</v>
      </c>
      <c r="N21" s="66">
        <v>0.34899999999999992</v>
      </c>
      <c r="O21" s="66">
        <v>0.48819999999999997</v>
      </c>
      <c r="P21" s="66">
        <f t="shared" si="0"/>
        <v>0.83719999999999994</v>
      </c>
      <c r="Q21" s="65">
        <v>5.6</v>
      </c>
    </row>
    <row r="22" spans="1:17" x14ac:dyDescent="0.25">
      <c r="A22" s="64" t="s">
        <v>71</v>
      </c>
      <c r="B22" s="64" t="s">
        <v>33</v>
      </c>
      <c r="C22" s="64">
        <v>10</v>
      </c>
      <c r="D22" s="65">
        <v>147.9</v>
      </c>
      <c r="E22" s="65">
        <v>645.79999999999995</v>
      </c>
      <c r="F22" s="65">
        <v>572</v>
      </c>
      <c r="G22" s="65">
        <v>156.5</v>
      </c>
      <c r="H22" s="65">
        <v>28</v>
      </c>
      <c r="I22" s="65">
        <v>276.20000000000005</v>
      </c>
      <c r="J22" s="65">
        <v>73.8</v>
      </c>
      <c r="K22" s="65">
        <v>3.8</v>
      </c>
      <c r="L22" s="65">
        <v>5.5</v>
      </c>
      <c r="M22" s="65">
        <v>9</v>
      </c>
      <c r="N22" s="66">
        <v>0.35660000000000003</v>
      </c>
      <c r="O22" s="66">
        <v>0.47870000000000001</v>
      </c>
      <c r="P22" s="66">
        <f t="shared" si="0"/>
        <v>0.83530000000000004</v>
      </c>
      <c r="Q22" s="65">
        <v>38</v>
      </c>
    </row>
    <row r="23" spans="1:17" x14ac:dyDescent="0.25">
      <c r="A23" s="64" t="s">
        <v>72</v>
      </c>
      <c r="B23" s="64" t="s">
        <v>32</v>
      </c>
      <c r="C23" s="64">
        <v>5</v>
      </c>
      <c r="D23" s="65">
        <v>141.80000000000001</v>
      </c>
      <c r="E23" s="65">
        <v>570</v>
      </c>
      <c r="F23" s="65">
        <v>511.8</v>
      </c>
      <c r="G23" s="65">
        <v>142.80000000000001</v>
      </c>
      <c r="H23" s="65">
        <v>22.2</v>
      </c>
      <c r="I23" s="65">
        <v>244.39999999999998</v>
      </c>
      <c r="J23" s="65">
        <v>58.2</v>
      </c>
      <c r="K23" s="65">
        <v>7.2</v>
      </c>
      <c r="L23" s="65">
        <v>4.5999999999999996</v>
      </c>
      <c r="M23" s="65">
        <v>10.4</v>
      </c>
      <c r="N23" s="66">
        <v>0.35660000000000008</v>
      </c>
      <c r="O23" s="66">
        <v>0.47800000000000004</v>
      </c>
      <c r="P23" s="66">
        <f t="shared" si="0"/>
        <v>0.83460000000000012</v>
      </c>
      <c r="Q23" s="65">
        <v>7.6</v>
      </c>
    </row>
    <row r="24" spans="1:17" x14ac:dyDescent="0.25">
      <c r="A24" s="64" t="s">
        <v>73</v>
      </c>
      <c r="B24" s="64" t="s">
        <v>33</v>
      </c>
      <c r="C24" s="64">
        <v>5</v>
      </c>
      <c r="D24" s="65">
        <v>126.4</v>
      </c>
      <c r="E24" s="65">
        <v>443</v>
      </c>
      <c r="F24" s="65">
        <v>395</v>
      </c>
      <c r="G24" s="65">
        <v>110.2</v>
      </c>
      <c r="H24" s="65">
        <v>18.399999999999999</v>
      </c>
      <c r="I24" s="65">
        <v>187.4</v>
      </c>
      <c r="J24" s="65">
        <v>48</v>
      </c>
      <c r="K24" s="65">
        <v>4.4000000000000004</v>
      </c>
      <c r="L24" s="65">
        <v>2.2000000000000002</v>
      </c>
      <c r="M24" s="65">
        <v>4.8</v>
      </c>
      <c r="N24" s="66">
        <v>0.36100000000000004</v>
      </c>
      <c r="O24" s="66">
        <v>0.47240000000000004</v>
      </c>
      <c r="P24" s="66">
        <f t="shared" si="0"/>
        <v>0.83340000000000014</v>
      </c>
      <c r="Q24" s="65">
        <v>4.2</v>
      </c>
    </row>
    <row r="25" spans="1:17" x14ac:dyDescent="0.25">
      <c r="A25" s="64" t="s">
        <v>74</v>
      </c>
      <c r="B25" s="64" t="s">
        <v>29</v>
      </c>
      <c r="C25" s="64">
        <v>10</v>
      </c>
      <c r="D25" s="65">
        <v>147.9</v>
      </c>
      <c r="E25" s="65">
        <v>616</v>
      </c>
      <c r="F25" s="65">
        <v>527.20000000000005</v>
      </c>
      <c r="G25" s="65">
        <v>149.19999999999999</v>
      </c>
      <c r="H25" s="65">
        <v>20.2</v>
      </c>
      <c r="I25" s="65">
        <v>238.29999999999995</v>
      </c>
      <c r="J25" s="65">
        <v>88.8</v>
      </c>
      <c r="K25" s="65">
        <v>1.8</v>
      </c>
      <c r="L25" s="65">
        <v>7</v>
      </c>
      <c r="M25" s="65">
        <v>12.7</v>
      </c>
      <c r="N25" s="66">
        <v>0.38239999999999996</v>
      </c>
      <c r="O25" s="66">
        <v>0.44979999999999992</v>
      </c>
      <c r="P25" s="66">
        <f t="shared" si="0"/>
        <v>0.83219999999999983</v>
      </c>
      <c r="Q25" s="65">
        <v>8.8000000000000007</v>
      </c>
    </row>
    <row r="26" spans="1:17" x14ac:dyDescent="0.25">
      <c r="A26" s="64" t="s">
        <v>75</v>
      </c>
      <c r="B26" s="64" t="s">
        <v>32</v>
      </c>
      <c r="C26" s="64">
        <v>9</v>
      </c>
      <c r="D26" s="65">
        <v>147.77777777777777</v>
      </c>
      <c r="E26" s="65">
        <v>606.11111111111109</v>
      </c>
      <c r="F26" s="65">
        <v>547.66666666666663</v>
      </c>
      <c r="G26" s="65">
        <v>164.55555555555554</v>
      </c>
      <c r="H26" s="65">
        <v>16.444444444444443</v>
      </c>
      <c r="I26" s="65">
        <v>253.33333333333331</v>
      </c>
      <c r="J26" s="65">
        <v>58.444444444444443</v>
      </c>
      <c r="K26" s="65">
        <v>2.5555555555555554</v>
      </c>
      <c r="L26" s="65">
        <v>6.5555555555555554</v>
      </c>
      <c r="M26" s="65">
        <v>18.555555555555557</v>
      </c>
      <c r="N26" s="66">
        <v>0.3667777777777777</v>
      </c>
      <c r="O26" s="66">
        <v>0.4642222222222222</v>
      </c>
      <c r="P26" s="66">
        <f t="shared" si="0"/>
        <v>0.83099999999999996</v>
      </c>
      <c r="Q26" s="65">
        <v>0.88888888888888884</v>
      </c>
    </row>
    <row r="27" spans="1:17" x14ac:dyDescent="0.25">
      <c r="A27" s="64" t="s">
        <v>76</v>
      </c>
      <c r="B27" s="64" t="s">
        <v>29</v>
      </c>
      <c r="C27" s="64">
        <v>6</v>
      </c>
      <c r="D27" s="65">
        <v>160.66666666666666</v>
      </c>
      <c r="E27" s="65">
        <v>682.33333333333326</v>
      </c>
      <c r="F27" s="65">
        <v>644.16666666666663</v>
      </c>
      <c r="G27" s="65">
        <v>201.33333333333334</v>
      </c>
      <c r="H27" s="65">
        <v>22.333333333333332</v>
      </c>
      <c r="I27" s="65">
        <v>310.33333333333331</v>
      </c>
      <c r="J27" s="65">
        <v>38.166666666666664</v>
      </c>
      <c r="K27" s="65">
        <v>1.8333333333333333</v>
      </c>
      <c r="L27" s="65">
        <v>6.833333333333333</v>
      </c>
      <c r="M27" s="65">
        <v>17.333333333333332</v>
      </c>
      <c r="N27" s="66">
        <v>0.34916666666666663</v>
      </c>
      <c r="O27" s="66">
        <v>0.48149999999999998</v>
      </c>
      <c r="P27" s="66">
        <f t="shared" si="0"/>
        <v>0.83066666666666666</v>
      </c>
      <c r="Q27" s="65">
        <v>9.5</v>
      </c>
    </row>
    <row r="28" spans="1:17" x14ac:dyDescent="0.25">
      <c r="A28" s="64" t="s">
        <v>77</v>
      </c>
      <c r="B28" s="64" t="s">
        <v>78</v>
      </c>
      <c r="C28" s="64">
        <v>6</v>
      </c>
      <c r="D28" s="65">
        <v>140.33333333333334</v>
      </c>
      <c r="E28" s="65">
        <v>586</v>
      </c>
      <c r="F28" s="65">
        <v>533.83333333333337</v>
      </c>
      <c r="G28" s="65">
        <v>160.5</v>
      </c>
      <c r="H28" s="65">
        <v>12.5</v>
      </c>
      <c r="I28" s="65">
        <v>248.5</v>
      </c>
      <c r="J28" s="65">
        <v>52.166666666666664</v>
      </c>
      <c r="K28" s="65">
        <v>6.666666666666667</v>
      </c>
      <c r="L28" s="65">
        <v>7.5</v>
      </c>
      <c r="M28" s="65">
        <v>12.666666666666666</v>
      </c>
      <c r="N28" s="66">
        <v>0.36566666666666664</v>
      </c>
      <c r="O28" s="66">
        <v>0.46466666666666673</v>
      </c>
      <c r="P28" s="66">
        <f t="shared" si="0"/>
        <v>0.83033333333333337</v>
      </c>
      <c r="Q28" s="65">
        <v>14</v>
      </c>
    </row>
    <row r="29" spans="1:17" x14ac:dyDescent="0.25">
      <c r="A29" s="64" t="s">
        <v>79</v>
      </c>
      <c r="B29" s="64" t="s">
        <v>31</v>
      </c>
      <c r="C29" s="64">
        <v>6</v>
      </c>
      <c r="D29" s="65">
        <v>145.33333333333334</v>
      </c>
      <c r="E29" s="65">
        <v>619.33333333333337</v>
      </c>
      <c r="F29" s="65">
        <v>575.83333333333337</v>
      </c>
      <c r="G29" s="65">
        <v>179.5</v>
      </c>
      <c r="H29" s="65">
        <v>12.333333333333334</v>
      </c>
      <c r="I29" s="65">
        <v>275.66666666666669</v>
      </c>
      <c r="J29" s="65">
        <v>43.5</v>
      </c>
      <c r="K29" s="65">
        <v>1</v>
      </c>
      <c r="L29" s="65">
        <v>4.666666666666667</v>
      </c>
      <c r="M29" s="65">
        <v>8.5</v>
      </c>
      <c r="N29" s="66">
        <v>0.35549999999999998</v>
      </c>
      <c r="O29" s="66">
        <v>0.47383333333333333</v>
      </c>
      <c r="P29" s="66">
        <f t="shared" si="0"/>
        <v>0.82933333333333326</v>
      </c>
      <c r="Q29" s="65">
        <v>16</v>
      </c>
    </row>
    <row r="30" spans="1:17" x14ac:dyDescent="0.25">
      <c r="A30" s="64" t="s">
        <v>80</v>
      </c>
      <c r="B30" s="64" t="s">
        <v>33</v>
      </c>
      <c r="C30" s="64">
        <v>5</v>
      </c>
      <c r="D30" s="65">
        <v>146.80000000000001</v>
      </c>
      <c r="E30" s="65">
        <v>564.4</v>
      </c>
      <c r="F30" s="65">
        <v>481.2</v>
      </c>
      <c r="G30" s="65">
        <v>126.8</v>
      </c>
      <c r="H30" s="65">
        <v>20.8</v>
      </c>
      <c r="I30" s="65">
        <v>215</v>
      </c>
      <c r="J30" s="65">
        <v>83.2</v>
      </c>
      <c r="K30" s="65">
        <v>0.8</v>
      </c>
      <c r="L30" s="65">
        <v>4.4000000000000004</v>
      </c>
      <c r="M30" s="65">
        <v>17.8</v>
      </c>
      <c r="N30" s="66">
        <v>0.37119999999999997</v>
      </c>
      <c r="O30" s="66">
        <v>0.45640000000000003</v>
      </c>
      <c r="P30" s="66">
        <f t="shared" si="0"/>
        <v>0.8276</v>
      </c>
      <c r="Q30" s="65">
        <v>6.6</v>
      </c>
    </row>
    <row r="31" spans="1:17" x14ac:dyDescent="0.25">
      <c r="A31" s="64" t="s">
        <v>81</v>
      </c>
      <c r="B31" s="64" t="s">
        <v>29</v>
      </c>
      <c r="C31" s="64">
        <v>10</v>
      </c>
      <c r="D31" s="65">
        <v>147.1</v>
      </c>
      <c r="E31" s="65">
        <v>606.80000000000007</v>
      </c>
      <c r="F31" s="65">
        <v>550.1</v>
      </c>
      <c r="G31" s="65">
        <v>156</v>
      </c>
      <c r="H31" s="65">
        <v>22.6</v>
      </c>
      <c r="I31" s="65">
        <v>262.70000000000005</v>
      </c>
      <c r="J31" s="65">
        <v>56.7</v>
      </c>
      <c r="K31" s="65">
        <v>2.5</v>
      </c>
      <c r="L31" s="65">
        <v>6.1</v>
      </c>
      <c r="M31" s="65">
        <v>12.7</v>
      </c>
      <c r="N31" s="66">
        <v>0.34869999999999995</v>
      </c>
      <c r="O31" s="66">
        <v>0.47660000000000002</v>
      </c>
      <c r="P31" s="66">
        <f t="shared" si="0"/>
        <v>0.82529999999999992</v>
      </c>
      <c r="Q31" s="65">
        <v>3.9</v>
      </c>
    </row>
    <row r="32" spans="1:17" x14ac:dyDescent="0.25">
      <c r="A32" s="64" t="s">
        <v>82</v>
      </c>
      <c r="B32" s="64" t="s">
        <v>29</v>
      </c>
      <c r="C32" s="64">
        <v>9</v>
      </c>
      <c r="D32" s="65">
        <v>144</v>
      </c>
      <c r="E32" s="65">
        <v>574.11111111111109</v>
      </c>
      <c r="F32" s="65">
        <v>519.22222222222217</v>
      </c>
      <c r="G32" s="65">
        <v>157.55555555555554</v>
      </c>
      <c r="H32" s="65">
        <v>15.333333333333334</v>
      </c>
      <c r="I32" s="65">
        <v>236.33333333333334</v>
      </c>
      <c r="J32" s="65">
        <v>54.888888888888886</v>
      </c>
      <c r="K32" s="65">
        <v>4.4444444444444446</v>
      </c>
      <c r="L32" s="65">
        <v>5.2222222222222223</v>
      </c>
      <c r="M32" s="65">
        <v>12.666666666666666</v>
      </c>
      <c r="N32" s="66">
        <v>0.37044444444444441</v>
      </c>
      <c r="O32" s="66">
        <v>0.4545555555555556</v>
      </c>
      <c r="P32" s="66">
        <f t="shared" si="0"/>
        <v>0.82499999999999996</v>
      </c>
      <c r="Q32" s="65">
        <v>2.4444444444444446</v>
      </c>
    </row>
    <row r="33" spans="1:17" x14ac:dyDescent="0.25">
      <c r="A33" s="64" t="s">
        <v>83</v>
      </c>
      <c r="B33" s="64" t="s">
        <v>32</v>
      </c>
      <c r="C33" s="64">
        <v>7</v>
      </c>
      <c r="D33" s="65">
        <v>149.14285714285714</v>
      </c>
      <c r="E33" s="65">
        <v>562.71428571428567</v>
      </c>
      <c r="F33" s="65">
        <v>458.57142857142856</v>
      </c>
      <c r="G33" s="65">
        <v>111.28571428571429</v>
      </c>
      <c r="H33" s="65">
        <v>21.714285714285715</v>
      </c>
      <c r="I33" s="65">
        <v>199.42857142857144</v>
      </c>
      <c r="J33" s="65">
        <v>104.14285714285714</v>
      </c>
      <c r="K33" s="65">
        <v>9.8571428571428577</v>
      </c>
      <c r="L33" s="65">
        <v>4.5714285714285712</v>
      </c>
      <c r="M33" s="65">
        <v>7.8571428571428568</v>
      </c>
      <c r="N33" s="66">
        <v>0.39028571428571429</v>
      </c>
      <c r="O33" s="66">
        <v>0.43428571428571422</v>
      </c>
      <c r="P33" s="66">
        <f t="shared" si="0"/>
        <v>0.82457142857142851</v>
      </c>
      <c r="Q33" s="65">
        <v>4.1428571428571432</v>
      </c>
    </row>
    <row r="34" spans="1:17" x14ac:dyDescent="0.25">
      <c r="A34" s="64" t="s">
        <v>84</v>
      </c>
      <c r="B34" s="64" t="s">
        <v>33</v>
      </c>
      <c r="C34" s="64">
        <v>5</v>
      </c>
      <c r="D34" s="65">
        <v>131.6</v>
      </c>
      <c r="E34" s="65">
        <v>509.4</v>
      </c>
      <c r="F34" s="65">
        <v>451.4</v>
      </c>
      <c r="G34" s="65">
        <v>128.4</v>
      </c>
      <c r="H34" s="65">
        <v>16.399999999999999</v>
      </c>
      <c r="I34" s="65">
        <v>207</v>
      </c>
      <c r="J34" s="65">
        <v>58</v>
      </c>
      <c r="K34" s="65">
        <v>2.4</v>
      </c>
      <c r="L34" s="65">
        <v>4.8</v>
      </c>
      <c r="M34" s="65">
        <v>9.4</v>
      </c>
      <c r="N34" s="66">
        <v>0.36419999999999997</v>
      </c>
      <c r="O34" s="66">
        <v>0.45960000000000001</v>
      </c>
      <c r="P34" s="66">
        <f t="shared" si="0"/>
        <v>0.82379999999999998</v>
      </c>
      <c r="Q34" s="65">
        <v>6.4</v>
      </c>
    </row>
    <row r="35" spans="1:17" x14ac:dyDescent="0.25">
      <c r="A35" s="64" t="s">
        <v>85</v>
      </c>
      <c r="B35" s="64" t="s">
        <v>29</v>
      </c>
      <c r="C35" s="64">
        <v>5</v>
      </c>
      <c r="D35" s="65">
        <v>135.80000000000001</v>
      </c>
      <c r="E35" s="65">
        <v>498.4</v>
      </c>
      <c r="F35" s="65">
        <v>429.8</v>
      </c>
      <c r="G35" s="65">
        <v>120.2</v>
      </c>
      <c r="H35" s="65">
        <v>16.2</v>
      </c>
      <c r="I35" s="65">
        <v>189.2</v>
      </c>
      <c r="J35" s="65">
        <v>68.599999999999994</v>
      </c>
      <c r="K35" s="65">
        <v>3.4</v>
      </c>
      <c r="L35" s="65">
        <v>2.8</v>
      </c>
      <c r="M35" s="65">
        <v>9.1999999999999993</v>
      </c>
      <c r="N35" s="66">
        <v>0.38140000000000002</v>
      </c>
      <c r="O35" s="66">
        <v>0.44079999999999997</v>
      </c>
      <c r="P35" s="66">
        <f t="shared" si="0"/>
        <v>0.82220000000000004</v>
      </c>
      <c r="Q35" s="65">
        <v>3.2</v>
      </c>
    </row>
    <row r="36" spans="1:17" x14ac:dyDescent="0.25">
      <c r="A36" s="64" t="s">
        <v>86</v>
      </c>
      <c r="B36" s="64" t="s">
        <v>33</v>
      </c>
      <c r="C36" s="64">
        <v>6</v>
      </c>
      <c r="D36" s="65">
        <v>149.83333333333334</v>
      </c>
      <c r="E36" s="65">
        <v>611.66666666666663</v>
      </c>
      <c r="F36" s="65">
        <v>549.66666666666663</v>
      </c>
      <c r="G36" s="65">
        <v>156.83333333333334</v>
      </c>
      <c r="H36" s="65">
        <v>21.833333333333332</v>
      </c>
      <c r="I36" s="65">
        <v>258</v>
      </c>
      <c r="J36" s="65">
        <v>62</v>
      </c>
      <c r="K36" s="65">
        <v>1.8333333333333333</v>
      </c>
      <c r="L36" s="65">
        <v>4.833333333333333</v>
      </c>
      <c r="M36" s="65">
        <v>12.166666666666666</v>
      </c>
      <c r="N36" s="66">
        <v>0.35583333333333328</v>
      </c>
      <c r="O36" s="66">
        <v>0.46600000000000003</v>
      </c>
      <c r="P36" s="66">
        <f t="shared" si="0"/>
        <v>0.8218333333333333</v>
      </c>
      <c r="Q36" s="65">
        <v>18.333333333333332</v>
      </c>
    </row>
    <row r="37" spans="1:17" x14ac:dyDescent="0.25">
      <c r="A37" s="64" t="s">
        <v>87</v>
      </c>
      <c r="B37" s="64" t="s">
        <v>33</v>
      </c>
      <c r="C37" s="64">
        <v>5</v>
      </c>
      <c r="D37" s="65">
        <v>137.4</v>
      </c>
      <c r="E37" s="65">
        <v>578.4</v>
      </c>
      <c r="F37" s="65">
        <v>520.79999999999995</v>
      </c>
      <c r="G37" s="65">
        <v>162.6</v>
      </c>
      <c r="H37" s="65">
        <v>8</v>
      </c>
      <c r="I37" s="65">
        <v>229.40000000000003</v>
      </c>
      <c r="J37" s="65">
        <v>57.6</v>
      </c>
      <c r="K37" s="65">
        <v>0.6</v>
      </c>
      <c r="L37" s="65">
        <v>2.8</v>
      </c>
      <c r="M37" s="65">
        <v>7.6</v>
      </c>
      <c r="N37" s="66">
        <v>0.37980000000000003</v>
      </c>
      <c r="O37" s="66">
        <v>0.44140000000000007</v>
      </c>
      <c r="P37" s="66">
        <f t="shared" si="0"/>
        <v>0.82120000000000015</v>
      </c>
      <c r="Q37" s="65">
        <v>20.399999999999999</v>
      </c>
    </row>
    <row r="38" spans="1:17" x14ac:dyDescent="0.25">
      <c r="A38" s="64" t="s">
        <v>88</v>
      </c>
      <c r="B38" s="64" t="s">
        <v>29</v>
      </c>
      <c r="C38" s="64">
        <v>10</v>
      </c>
      <c r="D38" s="65">
        <v>160.4</v>
      </c>
      <c r="E38" s="65">
        <v>730.59999999999991</v>
      </c>
      <c r="F38" s="65">
        <v>652.29999999999995</v>
      </c>
      <c r="G38" s="65">
        <v>204.5</v>
      </c>
      <c r="H38" s="65">
        <v>7.9</v>
      </c>
      <c r="I38" s="65">
        <v>280.39999999999998</v>
      </c>
      <c r="J38" s="65">
        <v>78.3</v>
      </c>
      <c r="K38" s="65">
        <v>5</v>
      </c>
      <c r="L38" s="65">
        <v>3.4</v>
      </c>
      <c r="M38" s="65">
        <v>11.1</v>
      </c>
      <c r="N38" s="66">
        <v>0.38930000000000009</v>
      </c>
      <c r="O38" s="66">
        <v>0.42980000000000002</v>
      </c>
      <c r="P38" s="66">
        <f t="shared" si="0"/>
        <v>0.81910000000000016</v>
      </c>
      <c r="Q38" s="65">
        <v>10.5</v>
      </c>
    </row>
    <row r="39" spans="1:17" x14ac:dyDescent="0.25">
      <c r="A39" s="64" t="s">
        <v>89</v>
      </c>
      <c r="B39" s="64" t="s">
        <v>33</v>
      </c>
      <c r="C39" s="64">
        <v>5</v>
      </c>
      <c r="D39" s="65">
        <v>133.4</v>
      </c>
      <c r="E39" s="65">
        <v>479.79999999999995</v>
      </c>
      <c r="F39" s="65">
        <v>454.4</v>
      </c>
      <c r="G39" s="65">
        <v>127.4</v>
      </c>
      <c r="H39" s="65">
        <v>22</v>
      </c>
      <c r="I39" s="65">
        <v>226.40000000000003</v>
      </c>
      <c r="J39" s="65">
        <v>25.4</v>
      </c>
      <c r="K39" s="65">
        <v>2.2000000000000002</v>
      </c>
      <c r="L39" s="65">
        <v>5.6</v>
      </c>
      <c r="M39" s="65">
        <v>10.8</v>
      </c>
      <c r="N39" s="66">
        <v>0.318</v>
      </c>
      <c r="O39" s="66">
        <v>0.50060000000000004</v>
      </c>
      <c r="P39" s="66">
        <f t="shared" si="0"/>
        <v>0.81859999999999999</v>
      </c>
      <c r="Q39" s="65">
        <v>9.1999999999999993</v>
      </c>
    </row>
    <row r="40" spans="1:17" x14ac:dyDescent="0.25">
      <c r="A40" s="64" t="s">
        <v>90</v>
      </c>
      <c r="B40" s="64" t="s">
        <v>33</v>
      </c>
      <c r="C40" s="64">
        <v>6</v>
      </c>
      <c r="D40" s="65">
        <v>146</v>
      </c>
      <c r="E40" s="65">
        <v>586.83333333333326</v>
      </c>
      <c r="F40" s="65">
        <v>527.66666666666663</v>
      </c>
      <c r="G40" s="65">
        <v>150.33333333333334</v>
      </c>
      <c r="H40" s="65">
        <v>21.333333333333332</v>
      </c>
      <c r="I40" s="65">
        <v>244.5</v>
      </c>
      <c r="J40" s="65">
        <v>59.166666666666664</v>
      </c>
      <c r="K40" s="65">
        <v>1.3333333333333333</v>
      </c>
      <c r="L40" s="65">
        <v>5.166666666666667</v>
      </c>
      <c r="M40" s="65">
        <v>14.666666666666666</v>
      </c>
      <c r="N40" s="66">
        <v>0.35533333333333333</v>
      </c>
      <c r="O40" s="66">
        <v>0.46283333333333337</v>
      </c>
      <c r="P40" s="66">
        <f t="shared" si="0"/>
        <v>0.81816666666666671</v>
      </c>
      <c r="Q40" s="65">
        <v>1</v>
      </c>
    </row>
    <row r="41" spans="1:17" x14ac:dyDescent="0.25">
      <c r="A41" s="64" t="s">
        <v>91</v>
      </c>
      <c r="B41" s="64" t="s">
        <v>33</v>
      </c>
      <c r="C41" s="64">
        <v>7</v>
      </c>
      <c r="D41" s="65">
        <v>143.85714285714286</v>
      </c>
      <c r="E41" s="65">
        <v>604.14285714285711</v>
      </c>
      <c r="F41" s="65">
        <v>539</v>
      </c>
      <c r="G41" s="65">
        <v>155.71428571428572</v>
      </c>
      <c r="H41" s="65">
        <v>17.428571428571427</v>
      </c>
      <c r="I41" s="65">
        <v>244.28571428571428</v>
      </c>
      <c r="J41" s="65">
        <v>65.142857142857139</v>
      </c>
      <c r="K41" s="65">
        <v>1.5714285714285714</v>
      </c>
      <c r="L41" s="65">
        <v>3</v>
      </c>
      <c r="M41" s="65">
        <v>11.857142857142858</v>
      </c>
      <c r="N41" s="66">
        <v>0.36600000000000005</v>
      </c>
      <c r="O41" s="66">
        <v>0.45171428571428568</v>
      </c>
      <c r="P41" s="66">
        <f t="shared" si="0"/>
        <v>0.81771428571428573</v>
      </c>
      <c r="Q41" s="65">
        <v>14.428571428571429</v>
      </c>
    </row>
    <row r="42" spans="1:17" x14ac:dyDescent="0.25">
      <c r="A42" s="64" t="s">
        <v>92</v>
      </c>
      <c r="B42" s="64" t="s">
        <v>29</v>
      </c>
      <c r="C42" s="64">
        <v>8</v>
      </c>
      <c r="D42" s="65">
        <v>148.25</v>
      </c>
      <c r="E42" s="65">
        <v>600</v>
      </c>
      <c r="F42" s="65">
        <v>513.75</v>
      </c>
      <c r="G42" s="65">
        <v>134</v>
      </c>
      <c r="H42" s="65">
        <v>23.25</v>
      </c>
      <c r="I42" s="65">
        <v>229</v>
      </c>
      <c r="J42" s="65">
        <v>86.25</v>
      </c>
      <c r="K42" s="65">
        <v>4.125</v>
      </c>
      <c r="L42" s="65">
        <v>5.125</v>
      </c>
      <c r="M42" s="65">
        <v>9.625</v>
      </c>
      <c r="N42" s="66">
        <v>0.36799999999999999</v>
      </c>
      <c r="O42" s="66">
        <v>0.44699999999999995</v>
      </c>
      <c r="P42" s="66">
        <f t="shared" si="0"/>
        <v>0.81499999999999995</v>
      </c>
      <c r="Q42" s="65">
        <v>2.25</v>
      </c>
    </row>
    <row r="43" spans="1:17" x14ac:dyDescent="0.25">
      <c r="A43" s="64" t="s">
        <v>93</v>
      </c>
      <c r="B43" s="64" t="s">
        <v>33</v>
      </c>
      <c r="C43" s="64">
        <v>6</v>
      </c>
      <c r="D43" s="65">
        <v>131.33333333333334</v>
      </c>
      <c r="E43" s="65">
        <v>506.5</v>
      </c>
      <c r="F43" s="65">
        <v>469</v>
      </c>
      <c r="G43" s="65">
        <v>115</v>
      </c>
      <c r="H43" s="65">
        <v>34</v>
      </c>
      <c r="I43" s="65">
        <v>240.16666666666666</v>
      </c>
      <c r="J43" s="65">
        <v>37.5</v>
      </c>
      <c r="K43" s="65">
        <v>5</v>
      </c>
      <c r="L43" s="65">
        <v>4.5</v>
      </c>
      <c r="M43" s="65">
        <v>8.1666666666666661</v>
      </c>
      <c r="N43" s="66">
        <v>0.3046666666666667</v>
      </c>
      <c r="O43" s="66">
        <v>0.51016666666666666</v>
      </c>
      <c r="P43" s="66">
        <f t="shared" si="0"/>
        <v>0.8148333333333333</v>
      </c>
      <c r="Q43" s="65">
        <v>7</v>
      </c>
    </row>
    <row r="44" spans="1:17" x14ac:dyDescent="0.25">
      <c r="A44" s="64" t="s">
        <v>94</v>
      </c>
      <c r="B44" s="64" t="s">
        <v>78</v>
      </c>
      <c r="C44" s="64">
        <v>7</v>
      </c>
      <c r="D44" s="65">
        <v>132.14285714285714</v>
      </c>
      <c r="E44" s="65">
        <v>519.85714285714289</v>
      </c>
      <c r="F44" s="65">
        <v>463.85714285714283</v>
      </c>
      <c r="G44" s="65">
        <v>135.42857142857142</v>
      </c>
      <c r="H44" s="65">
        <v>17</v>
      </c>
      <c r="I44" s="65">
        <v>210.85714285714286</v>
      </c>
      <c r="J44" s="65">
        <v>56</v>
      </c>
      <c r="K44" s="65">
        <v>0.8571428571428571</v>
      </c>
      <c r="L44" s="65">
        <v>5.2857142857142856</v>
      </c>
      <c r="M44" s="65">
        <v>17.285714285714285</v>
      </c>
      <c r="N44" s="66">
        <v>0.36328571428571432</v>
      </c>
      <c r="O44" s="66">
        <v>0.4508571428571429</v>
      </c>
      <c r="P44" s="66">
        <f t="shared" si="0"/>
        <v>0.81414285714285728</v>
      </c>
      <c r="Q44" s="65">
        <v>1.5714285714285714</v>
      </c>
    </row>
    <row r="45" spans="1:17" x14ac:dyDescent="0.25">
      <c r="A45" s="64" t="s">
        <v>95</v>
      </c>
      <c r="B45" s="64" t="s">
        <v>33</v>
      </c>
      <c r="C45" s="64">
        <v>10</v>
      </c>
      <c r="D45" s="65">
        <v>150</v>
      </c>
      <c r="E45" s="65">
        <v>622.69999999999993</v>
      </c>
      <c r="F45" s="65">
        <v>548.29999999999995</v>
      </c>
      <c r="G45" s="65">
        <v>154.80000000000001</v>
      </c>
      <c r="H45" s="65">
        <v>19.8</v>
      </c>
      <c r="I45" s="65">
        <v>245.50000000000006</v>
      </c>
      <c r="J45" s="65">
        <v>74.400000000000006</v>
      </c>
      <c r="K45" s="65">
        <v>2.1</v>
      </c>
      <c r="L45" s="65">
        <v>6.3</v>
      </c>
      <c r="M45" s="65">
        <v>9.6999999999999993</v>
      </c>
      <c r="N45" s="66">
        <v>0.36680000000000001</v>
      </c>
      <c r="O45" s="66">
        <v>0.44699999999999995</v>
      </c>
      <c r="P45" s="66">
        <f t="shared" si="0"/>
        <v>0.81379999999999997</v>
      </c>
      <c r="Q45" s="65">
        <v>11.4</v>
      </c>
    </row>
    <row r="46" spans="1:17" x14ac:dyDescent="0.25">
      <c r="A46" s="64" t="s">
        <v>96</v>
      </c>
      <c r="B46" s="64" t="s">
        <v>78</v>
      </c>
      <c r="C46" s="64">
        <v>8</v>
      </c>
      <c r="D46" s="65">
        <v>157.625</v>
      </c>
      <c r="E46" s="65">
        <v>671.75</v>
      </c>
      <c r="F46" s="65">
        <v>592.75</v>
      </c>
      <c r="G46" s="65">
        <v>167</v>
      </c>
      <c r="H46" s="65">
        <v>20.375</v>
      </c>
      <c r="I46" s="65">
        <v>264.5</v>
      </c>
      <c r="J46" s="65">
        <v>79</v>
      </c>
      <c r="K46" s="65">
        <v>4.75</v>
      </c>
      <c r="L46" s="65">
        <v>7.5</v>
      </c>
      <c r="M46" s="65">
        <v>19.625</v>
      </c>
      <c r="N46" s="66">
        <v>0.36674999999999996</v>
      </c>
      <c r="O46" s="66">
        <v>0.44624999999999998</v>
      </c>
      <c r="P46" s="66">
        <f t="shared" si="0"/>
        <v>0.81299999999999994</v>
      </c>
      <c r="Q46" s="65">
        <v>4.125</v>
      </c>
    </row>
    <row r="47" spans="1:17" x14ac:dyDescent="0.25">
      <c r="A47" s="64" t="s">
        <v>97</v>
      </c>
      <c r="B47" s="64" t="s">
        <v>33</v>
      </c>
      <c r="C47" s="64">
        <v>7</v>
      </c>
      <c r="D47" s="65">
        <v>148</v>
      </c>
      <c r="E47" s="65">
        <v>616.42857142857144</v>
      </c>
      <c r="F47" s="65">
        <v>533.28571428571433</v>
      </c>
      <c r="G47" s="65">
        <v>140.28571428571428</v>
      </c>
      <c r="H47" s="65">
        <v>25.285714285714285</v>
      </c>
      <c r="I47" s="65">
        <v>242</v>
      </c>
      <c r="J47" s="65">
        <v>83.142857142857139</v>
      </c>
      <c r="K47" s="65">
        <v>1.7142857142857142</v>
      </c>
      <c r="L47" s="65">
        <v>6.8571428571428568</v>
      </c>
      <c r="M47" s="65">
        <v>14</v>
      </c>
      <c r="N47" s="66">
        <v>0.36042857142857138</v>
      </c>
      <c r="O47" s="66">
        <v>0.45228571428571424</v>
      </c>
      <c r="P47" s="66">
        <f t="shared" si="0"/>
        <v>0.81271428571428561</v>
      </c>
      <c r="Q47" s="65">
        <v>1.8571428571428572</v>
      </c>
    </row>
    <row r="48" spans="1:17" x14ac:dyDescent="0.25">
      <c r="A48" s="64" t="s">
        <v>98</v>
      </c>
      <c r="B48" s="64" t="s">
        <v>31</v>
      </c>
      <c r="C48" s="64">
        <v>6</v>
      </c>
      <c r="D48" s="65">
        <v>145.5</v>
      </c>
      <c r="E48" s="65">
        <v>594.5</v>
      </c>
      <c r="F48" s="65">
        <v>535.16666666666663</v>
      </c>
      <c r="G48" s="65">
        <v>162.83333333333334</v>
      </c>
      <c r="H48" s="65">
        <v>14.333333333333334</v>
      </c>
      <c r="I48" s="65">
        <v>240.16666666666669</v>
      </c>
      <c r="J48" s="65">
        <v>59.333333333333336</v>
      </c>
      <c r="K48" s="65">
        <v>6.5</v>
      </c>
      <c r="L48" s="65">
        <v>3.1666666666666665</v>
      </c>
      <c r="M48" s="65">
        <v>19.5</v>
      </c>
      <c r="N48" s="66">
        <v>0.37333333333333335</v>
      </c>
      <c r="O48" s="66">
        <v>0.43883333333333335</v>
      </c>
      <c r="P48" s="66">
        <f t="shared" si="0"/>
        <v>0.8121666666666667</v>
      </c>
      <c r="Q48" s="65">
        <v>2</v>
      </c>
    </row>
    <row r="49" spans="1:17" x14ac:dyDescent="0.25">
      <c r="A49" s="64" t="s">
        <v>99</v>
      </c>
      <c r="B49" s="64" t="s">
        <v>29</v>
      </c>
      <c r="C49" s="64">
        <v>6</v>
      </c>
      <c r="D49" s="65">
        <v>146.33333333333334</v>
      </c>
      <c r="E49" s="65">
        <v>580</v>
      </c>
      <c r="F49" s="65">
        <v>492.83333333333331</v>
      </c>
      <c r="G49" s="65">
        <v>144</v>
      </c>
      <c r="H49" s="65">
        <v>9.5</v>
      </c>
      <c r="I49" s="65">
        <v>203.16666666666666</v>
      </c>
      <c r="J49" s="65">
        <v>87.166666666666671</v>
      </c>
      <c r="K49" s="65">
        <v>5.333333333333333</v>
      </c>
      <c r="L49" s="65">
        <v>5.666666666666667</v>
      </c>
      <c r="M49" s="65">
        <v>10.833333333333334</v>
      </c>
      <c r="N49" s="66">
        <v>0.39983333333333332</v>
      </c>
      <c r="O49" s="66">
        <v>0.41233333333333327</v>
      </c>
      <c r="P49" s="66">
        <f t="shared" si="0"/>
        <v>0.81216666666666659</v>
      </c>
      <c r="Q49" s="65">
        <v>2</v>
      </c>
    </row>
    <row r="50" spans="1:17" x14ac:dyDescent="0.25">
      <c r="A50" s="64" t="s">
        <v>100</v>
      </c>
      <c r="B50" s="64" t="s">
        <v>31</v>
      </c>
      <c r="C50" s="64">
        <v>7</v>
      </c>
      <c r="D50" s="65">
        <v>153.71428571428572</v>
      </c>
      <c r="E50" s="65">
        <v>621.42857142857144</v>
      </c>
      <c r="F50" s="65">
        <v>536.85714285714289</v>
      </c>
      <c r="G50" s="65">
        <v>142.42857142857142</v>
      </c>
      <c r="H50" s="65">
        <v>23.142857142857142</v>
      </c>
      <c r="I50" s="65">
        <v>238.85714285714283</v>
      </c>
      <c r="J50" s="65">
        <v>84.571428571428569</v>
      </c>
      <c r="K50" s="65">
        <v>4.2857142857142856</v>
      </c>
      <c r="L50" s="65">
        <v>6.8571428571428568</v>
      </c>
      <c r="M50" s="65">
        <v>13.857142857142858</v>
      </c>
      <c r="N50" s="66">
        <v>0.36585714285714283</v>
      </c>
      <c r="O50" s="66">
        <v>0.4454285714285714</v>
      </c>
      <c r="P50" s="66">
        <f t="shared" si="0"/>
        <v>0.81128571428571417</v>
      </c>
      <c r="Q50" s="65">
        <v>2.1428571428571428</v>
      </c>
    </row>
    <row r="51" spans="1:17" x14ac:dyDescent="0.25">
      <c r="A51" s="64" t="s">
        <v>101</v>
      </c>
      <c r="B51" s="64" t="s">
        <v>29</v>
      </c>
      <c r="C51" s="64">
        <v>8</v>
      </c>
      <c r="D51" s="65">
        <v>144.125</v>
      </c>
      <c r="E51" s="65">
        <v>599.25</v>
      </c>
      <c r="F51" s="65">
        <v>547.5</v>
      </c>
      <c r="G51" s="65">
        <v>157.25</v>
      </c>
      <c r="H51" s="65">
        <v>16.75</v>
      </c>
      <c r="I51" s="65">
        <v>250.625</v>
      </c>
      <c r="J51" s="65">
        <v>51.75</v>
      </c>
      <c r="K51" s="65">
        <v>5.125</v>
      </c>
      <c r="L51" s="65">
        <v>5.875</v>
      </c>
      <c r="M51" s="65">
        <v>12.625</v>
      </c>
      <c r="N51" s="66">
        <v>0.35175000000000001</v>
      </c>
      <c r="O51" s="66">
        <v>0.45725000000000005</v>
      </c>
      <c r="P51" s="66">
        <f t="shared" si="0"/>
        <v>0.80900000000000005</v>
      </c>
      <c r="Q51" s="65">
        <v>48.375</v>
      </c>
    </row>
    <row r="52" spans="1:17" x14ac:dyDescent="0.25">
      <c r="A52" s="64" t="s">
        <v>102</v>
      </c>
      <c r="B52" s="64" t="s">
        <v>33</v>
      </c>
      <c r="C52" s="64">
        <v>8</v>
      </c>
      <c r="D52" s="65">
        <v>131</v>
      </c>
      <c r="E52" s="65">
        <v>528</v>
      </c>
      <c r="F52" s="65">
        <v>459.25</v>
      </c>
      <c r="G52" s="65">
        <v>122</v>
      </c>
      <c r="H52" s="65">
        <v>18.625</v>
      </c>
      <c r="I52" s="65">
        <v>206.5</v>
      </c>
      <c r="J52" s="65">
        <v>68.75</v>
      </c>
      <c r="K52" s="65">
        <v>1.125</v>
      </c>
      <c r="L52" s="65">
        <v>2.125</v>
      </c>
      <c r="M52" s="65">
        <v>5.375</v>
      </c>
      <c r="N52" s="66">
        <v>0.36</v>
      </c>
      <c r="O52" s="66">
        <v>0.44587500000000002</v>
      </c>
      <c r="P52" s="66">
        <f t="shared" si="0"/>
        <v>0.80587500000000001</v>
      </c>
      <c r="Q52" s="65">
        <v>7.625</v>
      </c>
    </row>
    <row r="53" spans="1:17" x14ac:dyDescent="0.25">
      <c r="A53" s="64" t="s">
        <v>103</v>
      </c>
      <c r="B53" s="64" t="s">
        <v>33</v>
      </c>
      <c r="C53" s="64">
        <v>10</v>
      </c>
      <c r="D53" s="65">
        <v>143.80000000000001</v>
      </c>
      <c r="E53" s="65">
        <v>587.90000000000009</v>
      </c>
      <c r="F53" s="65">
        <v>557.20000000000005</v>
      </c>
      <c r="G53" s="65">
        <v>168.6</v>
      </c>
      <c r="H53" s="65">
        <v>14.4</v>
      </c>
      <c r="I53" s="65">
        <v>256.39999999999998</v>
      </c>
      <c r="J53" s="65">
        <v>30.7</v>
      </c>
      <c r="K53" s="65">
        <v>5.4</v>
      </c>
      <c r="L53" s="65">
        <v>7.6</v>
      </c>
      <c r="M53" s="65">
        <v>13.9</v>
      </c>
      <c r="N53" s="66">
        <v>0.34179999999999999</v>
      </c>
      <c r="O53" s="66">
        <v>0.46060000000000001</v>
      </c>
      <c r="P53" s="66">
        <f t="shared" si="0"/>
        <v>0.8024</v>
      </c>
      <c r="Q53" s="65">
        <v>5.8</v>
      </c>
    </row>
    <row r="54" spans="1:17" x14ac:dyDescent="0.25">
      <c r="A54" s="64" t="s">
        <v>104</v>
      </c>
      <c r="B54" s="64" t="s">
        <v>78</v>
      </c>
      <c r="C54" s="64">
        <v>5</v>
      </c>
      <c r="D54" s="65">
        <v>137.4</v>
      </c>
      <c r="E54" s="65">
        <v>555.20000000000005</v>
      </c>
      <c r="F54" s="65">
        <v>520</v>
      </c>
      <c r="G54" s="65">
        <v>157.6</v>
      </c>
      <c r="H54" s="65">
        <v>17.399999999999999</v>
      </c>
      <c r="I54" s="65">
        <v>236.99999999999997</v>
      </c>
      <c r="J54" s="65">
        <v>35.200000000000003</v>
      </c>
      <c r="K54" s="65">
        <v>4.8</v>
      </c>
      <c r="L54" s="65">
        <v>4.4000000000000004</v>
      </c>
      <c r="M54" s="65">
        <v>14.8</v>
      </c>
      <c r="N54" s="66">
        <v>0.34939999999999999</v>
      </c>
      <c r="O54" s="66">
        <v>0.45240000000000002</v>
      </c>
      <c r="P54" s="66">
        <f t="shared" si="0"/>
        <v>0.80180000000000007</v>
      </c>
      <c r="Q54" s="65">
        <v>2.2000000000000002</v>
      </c>
    </row>
    <row r="55" spans="1:17" x14ac:dyDescent="0.25">
      <c r="A55" s="64" t="s">
        <v>105</v>
      </c>
      <c r="B55" s="64" t="s">
        <v>31</v>
      </c>
      <c r="C55" s="64">
        <v>10</v>
      </c>
      <c r="D55" s="65">
        <v>129.69999999999999</v>
      </c>
      <c r="E55" s="65">
        <v>501</v>
      </c>
      <c r="F55" s="65">
        <v>450.5</v>
      </c>
      <c r="G55" s="65">
        <v>124</v>
      </c>
      <c r="H55" s="65">
        <v>15.8</v>
      </c>
      <c r="I55" s="65">
        <v>201.5</v>
      </c>
      <c r="J55" s="65">
        <v>50.5</v>
      </c>
      <c r="K55" s="65">
        <v>6</v>
      </c>
      <c r="L55" s="65">
        <v>5.2</v>
      </c>
      <c r="M55" s="65">
        <v>7.7</v>
      </c>
      <c r="N55" s="66">
        <v>0.35229999999999995</v>
      </c>
      <c r="O55" s="66">
        <v>0.44840000000000002</v>
      </c>
      <c r="P55" s="66">
        <f t="shared" si="0"/>
        <v>0.80069999999999997</v>
      </c>
      <c r="Q55" s="65">
        <v>1.9</v>
      </c>
    </row>
    <row r="56" spans="1:17" x14ac:dyDescent="0.25">
      <c r="A56" s="64" t="s">
        <v>106</v>
      </c>
      <c r="B56" s="64" t="s">
        <v>33</v>
      </c>
      <c r="C56" s="64">
        <v>10</v>
      </c>
      <c r="D56" s="65">
        <v>146.19999999999999</v>
      </c>
      <c r="E56" s="65">
        <v>605.79999999999995</v>
      </c>
      <c r="F56" s="65">
        <v>545.29999999999995</v>
      </c>
      <c r="G56" s="65">
        <v>154.9</v>
      </c>
      <c r="H56" s="65">
        <v>15.9</v>
      </c>
      <c r="I56" s="65">
        <v>241.8</v>
      </c>
      <c r="J56" s="65">
        <v>60.5</v>
      </c>
      <c r="K56" s="65">
        <v>2.5</v>
      </c>
      <c r="L56" s="65">
        <v>7</v>
      </c>
      <c r="M56" s="65">
        <v>11.4</v>
      </c>
      <c r="N56" s="66">
        <v>0.35399999999999998</v>
      </c>
      <c r="O56" s="66">
        <v>0.44329999999999997</v>
      </c>
      <c r="P56" s="66">
        <f t="shared" si="0"/>
        <v>0.7972999999999999</v>
      </c>
      <c r="Q56" s="65">
        <v>29.4</v>
      </c>
    </row>
    <row r="57" spans="1:17" x14ac:dyDescent="0.25">
      <c r="A57" s="64" t="s">
        <v>107</v>
      </c>
      <c r="B57" s="64" t="s">
        <v>33</v>
      </c>
      <c r="C57" s="64">
        <v>6</v>
      </c>
      <c r="D57" s="65">
        <v>141.66666666666666</v>
      </c>
      <c r="E57" s="65">
        <v>575.16666666666674</v>
      </c>
      <c r="F57" s="65">
        <v>517.83333333333337</v>
      </c>
      <c r="G57" s="65">
        <v>141.83333333333334</v>
      </c>
      <c r="H57" s="65">
        <v>20</v>
      </c>
      <c r="I57" s="65">
        <v>234.5</v>
      </c>
      <c r="J57" s="65">
        <v>57.333333333333336</v>
      </c>
      <c r="K57" s="65">
        <v>5</v>
      </c>
      <c r="L57" s="65">
        <v>5.666666666666667</v>
      </c>
      <c r="M57" s="65">
        <v>12</v>
      </c>
      <c r="N57" s="66">
        <v>0.34683333333333333</v>
      </c>
      <c r="O57" s="66">
        <v>0.44999999999999996</v>
      </c>
      <c r="P57" s="66">
        <f t="shared" si="0"/>
        <v>0.79683333333333328</v>
      </c>
      <c r="Q57" s="65">
        <v>15</v>
      </c>
    </row>
    <row r="58" spans="1:17" x14ac:dyDescent="0.25">
      <c r="A58" s="64" t="s">
        <v>108</v>
      </c>
      <c r="B58" s="64" t="s">
        <v>29</v>
      </c>
      <c r="C58" s="64">
        <v>5</v>
      </c>
      <c r="D58" s="65">
        <v>132.19999999999999</v>
      </c>
      <c r="E58" s="65">
        <v>533.79999999999995</v>
      </c>
      <c r="F58" s="65">
        <v>501</v>
      </c>
      <c r="G58" s="65">
        <v>148.6</v>
      </c>
      <c r="H58" s="65">
        <v>16</v>
      </c>
      <c r="I58" s="65">
        <v>232.2</v>
      </c>
      <c r="J58" s="65">
        <v>32.799999999999997</v>
      </c>
      <c r="K58" s="65">
        <v>0.4</v>
      </c>
      <c r="L58" s="65">
        <v>5.4</v>
      </c>
      <c r="M58" s="65">
        <v>7.6</v>
      </c>
      <c r="N58" s="66">
        <v>0.33600000000000002</v>
      </c>
      <c r="O58" s="66">
        <v>0.45960000000000001</v>
      </c>
      <c r="P58" s="66">
        <f t="shared" si="0"/>
        <v>0.79560000000000008</v>
      </c>
      <c r="Q58" s="65">
        <v>8</v>
      </c>
    </row>
    <row r="59" spans="1:17" x14ac:dyDescent="0.25">
      <c r="A59" s="64" t="s">
        <v>109</v>
      </c>
      <c r="B59" s="64" t="s">
        <v>29</v>
      </c>
      <c r="C59" s="64">
        <v>5</v>
      </c>
      <c r="D59" s="65">
        <v>145.4</v>
      </c>
      <c r="E59" s="65">
        <v>580.4</v>
      </c>
      <c r="F59" s="65">
        <v>519.4</v>
      </c>
      <c r="G59" s="65">
        <v>131.4</v>
      </c>
      <c r="H59" s="65">
        <v>27.8</v>
      </c>
      <c r="I59" s="65">
        <v>242</v>
      </c>
      <c r="J59" s="65">
        <v>61</v>
      </c>
      <c r="K59" s="65">
        <v>3.8</v>
      </c>
      <c r="L59" s="65">
        <v>4.8</v>
      </c>
      <c r="M59" s="65">
        <v>12.4</v>
      </c>
      <c r="N59" s="66">
        <v>0.33239999999999997</v>
      </c>
      <c r="O59" s="66">
        <v>0.45860000000000001</v>
      </c>
      <c r="P59" s="66">
        <f t="shared" si="0"/>
        <v>0.79099999999999993</v>
      </c>
      <c r="Q59" s="65">
        <v>8.4</v>
      </c>
    </row>
    <row r="60" spans="1:17" x14ac:dyDescent="0.25">
      <c r="A60" s="64" t="s">
        <v>110</v>
      </c>
      <c r="B60" s="64" t="s">
        <v>33</v>
      </c>
      <c r="C60" s="64">
        <v>7</v>
      </c>
      <c r="D60" s="65">
        <v>147.28571428571428</v>
      </c>
      <c r="E60" s="65">
        <v>595.85714285714289</v>
      </c>
      <c r="F60" s="65">
        <v>541.85714285714289</v>
      </c>
      <c r="G60" s="65">
        <v>146</v>
      </c>
      <c r="H60" s="65">
        <v>22.285714285714285</v>
      </c>
      <c r="I60" s="65">
        <v>242</v>
      </c>
      <c r="J60" s="65">
        <v>54</v>
      </c>
      <c r="K60" s="65">
        <v>13.857142857142858</v>
      </c>
      <c r="L60" s="65">
        <v>8.1428571428571423</v>
      </c>
      <c r="M60" s="65">
        <v>12.142857142857142</v>
      </c>
      <c r="N60" s="66">
        <v>0.34628571428571425</v>
      </c>
      <c r="O60" s="66">
        <v>0.4444285714285714</v>
      </c>
      <c r="P60" s="66">
        <f t="shared" si="0"/>
        <v>0.7907142857142857</v>
      </c>
      <c r="Q60" s="65">
        <v>30.714285714285715</v>
      </c>
    </row>
    <row r="61" spans="1:17" x14ac:dyDescent="0.25">
      <c r="A61" s="64" t="s">
        <v>111</v>
      </c>
      <c r="B61" s="64" t="s">
        <v>33</v>
      </c>
      <c r="C61" s="64">
        <v>7</v>
      </c>
      <c r="D61" s="65">
        <v>141.71428571428572</v>
      </c>
      <c r="E61" s="65">
        <v>582.57142857142856</v>
      </c>
      <c r="F61" s="65">
        <v>482.42857142857144</v>
      </c>
      <c r="G61" s="65">
        <v>118.85714285714286</v>
      </c>
      <c r="H61" s="65">
        <v>20.714285714285715</v>
      </c>
      <c r="I61" s="65">
        <v>205.71428571428572</v>
      </c>
      <c r="J61" s="65">
        <v>100.14285714285714</v>
      </c>
      <c r="K61" s="65">
        <v>1.4285714285714286</v>
      </c>
      <c r="L61" s="65">
        <v>5.7142857142857144</v>
      </c>
      <c r="M61" s="65">
        <v>10.142857142857142</v>
      </c>
      <c r="N61" s="66">
        <v>0.37128571428571433</v>
      </c>
      <c r="O61" s="66">
        <v>0.41914285714285709</v>
      </c>
      <c r="P61" s="66">
        <f t="shared" si="0"/>
        <v>0.79042857142857148</v>
      </c>
      <c r="Q61" s="65">
        <v>15.142857142857142</v>
      </c>
    </row>
    <row r="62" spans="1:17" x14ac:dyDescent="0.25">
      <c r="A62" s="64" t="s">
        <v>112</v>
      </c>
      <c r="B62" s="64" t="s">
        <v>33</v>
      </c>
      <c r="C62" s="64">
        <v>5</v>
      </c>
      <c r="D62" s="65">
        <v>136.19999999999999</v>
      </c>
      <c r="E62" s="65">
        <v>512.79999999999995</v>
      </c>
      <c r="F62" s="65">
        <v>439</v>
      </c>
      <c r="G62" s="65">
        <v>111.4</v>
      </c>
      <c r="H62" s="65">
        <v>17.399999999999999</v>
      </c>
      <c r="I62" s="65">
        <v>188.4</v>
      </c>
      <c r="J62" s="65">
        <v>73.8</v>
      </c>
      <c r="K62" s="65">
        <v>0.8</v>
      </c>
      <c r="L62" s="65">
        <v>3.4</v>
      </c>
      <c r="M62" s="65">
        <v>5.6</v>
      </c>
      <c r="N62" s="66">
        <v>0.36199999999999999</v>
      </c>
      <c r="O62" s="66">
        <v>0.42759999999999998</v>
      </c>
      <c r="P62" s="66">
        <f t="shared" si="0"/>
        <v>0.78959999999999997</v>
      </c>
      <c r="Q62" s="65">
        <v>6.4</v>
      </c>
    </row>
    <row r="63" spans="1:17" x14ac:dyDescent="0.25">
      <c r="A63" s="64" t="s">
        <v>113</v>
      </c>
      <c r="B63" s="64" t="s">
        <v>32</v>
      </c>
      <c r="C63" s="64">
        <v>6</v>
      </c>
      <c r="D63" s="65">
        <v>124</v>
      </c>
      <c r="E63" s="65">
        <v>464.5</v>
      </c>
      <c r="F63" s="65">
        <v>390.33333333333331</v>
      </c>
      <c r="G63" s="65">
        <v>96</v>
      </c>
      <c r="H63" s="65">
        <v>16.833333333333332</v>
      </c>
      <c r="I63" s="65">
        <v>166.83333333333331</v>
      </c>
      <c r="J63" s="65">
        <v>74.166666666666671</v>
      </c>
      <c r="K63" s="65">
        <v>1.1666666666666667</v>
      </c>
      <c r="L63" s="65">
        <v>4.666666666666667</v>
      </c>
      <c r="M63" s="65">
        <v>10.166666666666666</v>
      </c>
      <c r="N63" s="66">
        <v>0.36349999999999999</v>
      </c>
      <c r="O63" s="66">
        <v>0.42516666666666669</v>
      </c>
      <c r="P63" s="66">
        <f t="shared" si="0"/>
        <v>0.78866666666666663</v>
      </c>
      <c r="Q63" s="65">
        <v>2.8333333333333335</v>
      </c>
    </row>
    <row r="64" spans="1:17" x14ac:dyDescent="0.25">
      <c r="A64" s="64" t="s">
        <v>114</v>
      </c>
      <c r="B64" s="64" t="s">
        <v>33</v>
      </c>
      <c r="C64" s="64">
        <v>7</v>
      </c>
      <c r="D64" s="65">
        <v>139.42857142857142</v>
      </c>
      <c r="E64" s="65">
        <v>553.28571428571422</v>
      </c>
      <c r="F64" s="65">
        <v>510.57142857142856</v>
      </c>
      <c r="G64" s="65">
        <v>142.85714285714286</v>
      </c>
      <c r="H64" s="65">
        <v>21.142857142857142</v>
      </c>
      <c r="I64" s="65">
        <v>232.71428571428572</v>
      </c>
      <c r="J64" s="65">
        <v>42.714285714285715</v>
      </c>
      <c r="K64" s="65">
        <v>1</v>
      </c>
      <c r="L64" s="65">
        <v>5.2857142857142856</v>
      </c>
      <c r="M64" s="65">
        <v>14.857142857142858</v>
      </c>
      <c r="N64" s="66">
        <v>0.33271428571428568</v>
      </c>
      <c r="O64" s="66">
        <v>0.45571428571428568</v>
      </c>
      <c r="P64" s="66">
        <f t="shared" si="0"/>
        <v>0.78842857142857137</v>
      </c>
      <c r="Q64" s="65">
        <v>5.4285714285714288</v>
      </c>
    </row>
    <row r="65" spans="1:17" x14ac:dyDescent="0.25">
      <c r="A65" s="64" t="s">
        <v>115</v>
      </c>
      <c r="B65" s="64" t="s">
        <v>29</v>
      </c>
      <c r="C65" s="64">
        <v>9</v>
      </c>
      <c r="D65" s="65">
        <v>148</v>
      </c>
      <c r="E65" s="65">
        <v>608.33333333333337</v>
      </c>
      <c r="F65" s="65">
        <v>558</v>
      </c>
      <c r="G65" s="65">
        <v>154.11111111111111</v>
      </c>
      <c r="H65" s="65">
        <v>22.222222222222221</v>
      </c>
      <c r="I65" s="65">
        <v>253.33333333333331</v>
      </c>
      <c r="J65" s="65">
        <v>50.333333333333336</v>
      </c>
      <c r="K65" s="65">
        <v>3.3333333333333335</v>
      </c>
      <c r="L65" s="65">
        <v>4.5555555555555554</v>
      </c>
      <c r="M65" s="65">
        <v>20.777777777777779</v>
      </c>
      <c r="N65" s="66">
        <v>0.33611111111111114</v>
      </c>
      <c r="O65" s="66">
        <v>0.45133333333333336</v>
      </c>
      <c r="P65" s="66">
        <f t="shared" si="0"/>
        <v>0.7874444444444445</v>
      </c>
      <c r="Q65" s="65">
        <v>5.1111111111111107</v>
      </c>
    </row>
    <row r="66" spans="1:17" x14ac:dyDescent="0.25">
      <c r="A66" s="64" t="s">
        <v>116</v>
      </c>
      <c r="B66" s="64" t="s">
        <v>78</v>
      </c>
      <c r="C66" s="64">
        <v>8</v>
      </c>
      <c r="D66" s="65">
        <v>127</v>
      </c>
      <c r="E66" s="65">
        <v>512.875</v>
      </c>
      <c r="F66" s="65">
        <v>476.25</v>
      </c>
      <c r="G66" s="65">
        <v>134.625</v>
      </c>
      <c r="H66" s="65">
        <v>18.75</v>
      </c>
      <c r="I66" s="65">
        <v>214</v>
      </c>
      <c r="J66" s="65">
        <v>36.625</v>
      </c>
      <c r="K66" s="65">
        <v>2.875</v>
      </c>
      <c r="L66" s="65">
        <v>3.875</v>
      </c>
      <c r="M66" s="65">
        <v>14.875</v>
      </c>
      <c r="N66" s="66">
        <v>0.33650000000000002</v>
      </c>
      <c r="O66" s="66">
        <v>0.45062500000000005</v>
      </c>
      <c r="P66" s="66">
        <f t="shared" ref="P66:P129" si="1">N66+O66</f>
        <v>0.78712500000000007</v>
      </c>
      <c r="Q66" s="65">
        <v>1.125</v>
      </c>
    </row>
    <row r="67" spans="1:17" x14ac:dyDescent="0.25">
      <c r="A67" s="64" t="s">
        <v>117</v>
      </c>
      <c r="B67" s="64" t="s">
        <v>33</v>
      </c>
      <c r="C67" s="64">
        <v>5</v>
      </c>
      <c r="D67" s="65">
        <v>146.4</v>
      </c>
      <c r="E67" s="65">
        <v>569.79999999999995</v>
      </c>
      <c r="F67" s="65">
        <v>509.4</v>
      </c>
      <c r="G67" s="65">
        <v>147.4</v>
      </c>
      <c r="H67" s="65">
        <v>10</v>
      </c>
      <c r="I67" s="65">
        <v>220</v>
      </c>
      <c r="J67" s="65">
        <v>60.4</v>
      </c>
      <c r="K67" s="65">
        <v>0.2</v>
      </c>
      <c r="L67" s="65">
        <v>5.4</v>
      </c>
      <c r="M67" s="65">
        <v>6.4</v>
      </c>
      <c r="N67" s="66">
        <v>0.35960000000000003</v>
      </c>
      <c r="O67" s="66">
        <v>0.42719999999999991</v>
      </c>
      <c r="P67" s="66">
        <f t="shared" si="1"/>
        <v>0.78679999999999994</v>
      </c>
      <c r="Q67" s="65">
        <v>31</v>
      </c>
    </row>
    <row r="68" spans="1:17" x14ac:dyDescent="0.25">
      <c r="A68" s="64" t="s">
        <v>118</v>
      </c>
      <c r="B68" s="64" t="s">
        <v>30</v>
      </c>
      <c r="C68" s="64">
        <v>7</v>
      </c>
      <c r="D68" s="65">
        <v>149.42857142857142</v>
      </c>
      <c r="E68" s="65">
        <v>609</v>
      </c>
      <c r="F68" s="65">
        <v>526.57142857142856</v>
      </c>
      <c r="G68" s="65">
        <v>140</v>
      </c>
      <c r="H68" s="65">
        <v>15</v>
      </c>
      <c r="I68" s="65">
        <v>219.85714285714283</v>
      </c>
      <c r="J68" s="65">
        <v>82.428571428571431</v>
      </c>
      <c r="K68" s="65">
        <v>7.7142857142857144</v>
      </c>
      <c r="L68" s="65">
        <v>4</v>
      </c>
      <c r="M68" s="65">
        <v>9.5714285714285712</v>
      </c>
      <c r="N68" s="66">
        <v>0.37014285714285716</v>
      </c>
      <c r="O68" s="66">
        <v>0.41642857142857143</v>
      </c>
      <c r="P68" s="66">
        <f t="shared" si="1"/>
        <v>0.78657142857142859</v>
      </c>
      <c r="Q68" s="65">
        <v>11.428571428571429</v>
      </c>
    </row>
    <row r="69" spans="1:17" x14ac:dyDescent="0.25">
      <c r="A69" s="64" t="s">
        <v>119</v>
      </c>
      <c r="B69" s="64" t="s">
        <v>33</v>
      </c>
      <c r="C69" s="64">
        <v>5</v>
      </c>
      <c r="D69" s="65">
        <v>141.19999999999999</v>
      </c>
      <c r="E69" s="65">
        <v>527.6</v>
      </c>
      <c r="F69" s="65">
        <v>472.4</v>
      </c>
      <c r="G69" s="65">
        <v>124.2</v>
      </c>
      <c r="H69" s="65">
        <v>17</v>
      </c>
      <c r="I69" s="65">
        <v>209</v>
      </c>
      <c r="J69" s="65">
        <v>55.2</v>
      </c>
      <c r="K69" s="65">
        <v>3</v>
      </c>
      <c r="L69" s="65">
        <v>2.8</v>
      </c>
      <c r="M69" s="65">
        <v>11.8</v>
      </c>
      <c r="N69" s="66">
        <v>0.34240000000000004</v>
      </c>
      <c r="O69" s="66">
        <v>0.44259999999999999</v>
      </c>
      <c r="P69" s="66">
        <f t="shared" si="1"/>
        <v>0.78500000000000003</v>
      </c>
      <c r="Q69" s="65">
        <v>5.4</v>
      </c>
    </row>
    <row r="70" spans="1:17" x14ac:dyDescent="0.25">
      <c r="A70" s="64" t="s">
        <v>120</v>
      </c>
      <c r="B70" s="64" t="s">
        <v>33</v>
      </c>
      <c r="C70" s="64">
        <v>8</v>
      </c>
      <c r="D70" s="65">
        <v>151.125</v>
      </c>
      <c r="E70" s="65">
        <v>644.625</v>
      </c>
      <c r="F70" s="65">
        <v>562.75</v>
      </c>
      <c r="G70" s="65">
        <v>156.125</v>
      </c>
      <c r="H70" s="65">
        <v>14.5</v>
      </c>
      <c r="I70" s="65">
        <v>234.125</v>
      </c>
      <c r="J70" s="65">
        <v>81.875</v>
      </c>
      <c r="K70" s="65">
        <v>2.5</v>
      </c>
      <c r="L70" s="65">
        <v>5.625</v>
      </c>
      <c r="M70" s="65">
        <v>10.5</v>
      </c>
      <c r="N70" s="66">
        <v>0.36874999999999997</v>
      </c>
      <c r="O70" s="66">
        <v>0.41612499999999997</v>
      </c>
      <c r="P70" s="66">
        <f t="shared" si="1"/>
        <v>0.78487499999999999</v>
      </c>
      <c r="Q70" s="65">
        <v>19.625</v>
      </c>
    </row>
    <row r="71" spans="1:17" x14ac:dyDescent="0.25">
      <c r="A71" s="64" t="s">
        <v>121</v>
      </c>
      <c r="B71" s="64" t="s">
        <v>31</v>
      </c>
      <c r="C71" s="64">
        <v>5</v>
      </c>
      <c r="D71" s="65">
        <v>145.6</v>
      </c>
      <c r="E71" s="65">
        <v>590.59999999999991</v>
      </c>
      <c r="F71" s="65">
        <v>524.79999999999995</v>
      </c>
      <c r="G71" s="65">
        <v>135.80000000000001</v>
      </c>
      <c r="H71" s="65">
        <v>24.4</v>
      </c>
      <c r="I71" s="65">
        <v>229.60000000000002</v>
      </c>
      <c r="J71" s="65">
        <v>65.8</v>
      </c>
      <c r="K71" s="65">
        <v>7</v>
      </c>
      <c r="L71" s="65">
        <v>5.8</v>
      </c>
      <c r="M71" s="65">
        <v>12.8</v>
      </c>
      <c r="N71" s="66">
        <v>0.34520000000000001</v>
      </c>
      <c r="O71" s="66">
        <v>0.43640000000000001</v>
      </c>
      <c r="P71" s="66">
        <f t="shared" si="1"/>
        <v>0.78160000000000007</v>
      </c>
      <c r="Q71" s="65">
        <v>3.4</v>
      </c>
    </row>
    <row r="72" spans="1:17" x14ac:dyDescent="0.25">
      <c r="A72" s="64" t="s">
        <v>122</v>
      </c>
      <c r="B72" s="64" t="s">
        <v>31</v>
      </c>
      <c r="C72" s="64">
        <v>8</v>
      </c>
      <c r="D72" s="65">
        <v>150.125</v>
      </c>
      <c r="E72" s="65">
        <v>612.375</v>
      </c>
      <c r="F72" s="65">
        <v>514.625</v>
      </c>
      <c r="G72" s="65">
        <v>127.625</v>
      </c>
      <c r="H72" s="65">
        <v>21.5</v>
      </c>
      <c r="I72" s="65">
        <v>216.625</v>
      </c>
      <c r="J72" s="65">
        <v>97.75</v>
      </c>
      <c r="K72" s="65">
        <v>2.5</v>
      </c>
      <c r="L72" s="65">
        <v>5.875</v>
      </c>
      <c r="M72" s="65">
        <v>7.5</v>
      </c>
      <c r="N72" s="66">
        <v>0.36525000000000002</v>
      </c>
      <c r="O72" s="66">
        <v>0.41587499999999999</v>
      </c>
      <c r="P72" s="66">
        <f t="shared" si="1"/>
        <v>0.78112500000000007</v>
      </c>
      <c r="Q72" s="65">
        <v>6.75</v>
      </c>
    </row>
    <row r="73" spans="1:17" x14ac:dyDescent="0.25">
      <c r="A73" s="64" t="s">
        <v>123</v>
      </c>
      <c r="B73" s="64" t="s">
        <v>33</v>
      </c>
      <c r="C73" s="64">
        <v>6</v>
      </c>
      <c r="D73" s="65">
        <v>142.33333333333334</v>
      </c>
      <c r="E73" s="65">
        <v>576.33333333333326</v>
      </c>
      <c r="F73" s="65">
        <v>507.83333333333331</v>
      </c>
      <c r="G73" s="65">
        <v>138</v>
      </c>
      <c r="H73" s="65">
        <v>15.333333333333334</v>
      </c>
      <c r="I73" s="65">
        <v>216.33333333333334</v>
      </c>
      <c r="J73" s="65">
        <v>68.5</v>
      </c>
      <c r="K73" s="65">
        <v>2.8333333333333335</v>
      </c>
      <c r="L73" s="65">
        <v>4.5</v>
      </c>
      <c r="M73" s="65">
        <v>12.666666666666666</v>
      </c>
      <c r="N73" s="66">
        <v>0.35666666666666663</v>
      </c>
      <c r="O73" s="66">
        <v>0.42383333333333334</v>
      </c>
      <c r="P73" s="66">
        <f t="shared" si="1"/>
        <v>0.78049999999999997</v>
      </c>
      <c r="Q73" s="65">
        <v>12.333333333333334</v>
      </c>
    </row>
    <row r="74" spans="1:17" x14ac:dyDescent="0.25">
      <c r="A74" s="64" t="s">
        <v>124</v>
      </c>
      <c r="B74" s="64" t="s">
        <v>33</v>
      </c>
      <c r="C74" s="64">
        <v>5</v>
      </c>
      <c r="D74" s="65">
        <v>128</v>
      </c>
      <c r="E74" s="65">
        <v>491.59999999999997</v>
      </c>
      <c r="F74" s="65">
        <v>436.2</v>
      </c>
      <c r="G74" s="65">
        <v>123.8</v>
      </c>
      <c r="H74" s="65">
        <v>8</v>
      </c>
      <c r="I74" s="65">
        <v>178</v>
      </c>
      <c r="J74" s="65">
        <v>55.4</v>
      </c>
      <c r="K74" s="65">
        <v>3.4</v>
      </c>
      <c r="L74" s="65">
        <v>3</v>
      </c>
      <c r="M74" s="65">
        <v>5.4</v>
      </c>
      <c r="N74" s="66">
        <v>0.36840000000000001</v>
      </c>
      <c r="O74" s="66">
        <v>0.41120000000000001</v>
      </c>
      <c r="P74" s="66">
        <f t="shared" si="1"/>
        <v>0.77960000000000007</v>
      </c>
      <c r="Q74" s="65">
        <v>4.4000000000000004</v>
      </c>
    </row>
    <row r="75" spans="1:17" x14ac:dyDescent="0.25">
      <c r="A75" s="64" t="s">
        <v>125</v>
      </c>
      <c r="B75" s="64" t="s">
        <v>30</v>
      </c>
      <c r="C75" s="64">
        <v>5</v>
      </c>
      <c r="D75" s="65">
        <v>141.4</v>
      </c>
      <c r="E75" s="65">
        <v>565</v>
      </c>
      <c r="F75" s="65">
        <v>497</v>
      </c>
      <c r="G75" s="65">
        <v>132.4</v>
      </c>
      <c r="H75" s="65">
        <v>17.8</v>
      </c>
      <c r="I75" s="65">
        <v>214.60000000000002</v>
      </c>
      <c r="J75" s="65">
        <v>68</v>
      </c>
      <c r="K75" s="65">
        <v>2.2000000000000002</v>
      </c>
      <c r="L75" s="65">
        <v>5</v>
      </c>
      <c r="M75" s="65">
        <v>18.600000000000001</v>
      </c>
      <c r="N75" s="66">
        <v>0.35099999999999992</v>
      </c>
      <c r="O75" s="66">
        <v>0.42499999999999999</v>
      </c>
      <c r="P75" s="66">
        <f t="shared" si="1"/>
        <v>0.77599999999999991</v>
      </c>
      <c r="Q75" s="65">
        <v>1.6</v>
      </c>
    </row>
    <row r="76" spans="1:17" x14ac:dyDescent="0.25">
      <c r="A76" s="64" t="s">
        <v>126</v>
      </c>
      <c r="B76" s="64" t="s">
        <v>33</v>
      </c>
      <c r="C76" s="64">
        <v>7</v>
      </c>
      <c r="D76" s="65">
        <v>144.42857142857142</v>
      </c>
      <c r="E76" s="65">
        <v>586.85714285714278</v>
      </c>
      <c r="F76" s="65">
        <v>534.71428571428567</v>
      </c>
      <c r="G76" s="65">
        <v>156.57142857142858</v>
      </c>
      <c r="H76" s="65">
        <v>11.142857142857142</v>
      </c>
      <c r="I76" s="65">
        <v>225.85714285714289</v>
      </c>
      <c r="J76" s="65">
        <v>52.142857142857146</v>
      </c>
      <c r="K76" s="65">
        <v>2</v>
      </c>
      <c r="L76" s="65">
        <v>4.8571428571428568</v>
      </c>
      <c r="M76" s="65">
        <v>13</v>
      </c>
      <c r="N76" s="66">
        <v>0.35342857142857137</v>
      </c>
      <c r="O76" s="66">
        <v>0.42185714285714287</v>
      </c>
      <c r="P76" s="66">
        <f t="shared" si="1"/>
        <v>0.77528571428571424</v>
      </c>
      <c r="Q76" s="65">
        <v>24.428571428571427</v>
      </c>
    </row>
    <row r="77" spans="1:17" x14ac:dyDescent="0.25">
      <c r="A77" s="64" t="s">
        <v>127</v>
      </c>
      <c r="B77" s="64" t="s">
        <v>33</v>
      </c>
      <c r="C77" s="64">
        <v>8</v>
      </c>
      <c r="D77" s="65">
        <v>142.75</v>
      </c>
      <c r="E77" s="65">
        <v>569.125</v>
      </c>
      <c r="F77" s="65">
        <v>513.875</v>
      </c>
      <c r="G77" s="65">
        <v>141.25</v>
      </c>
      <c r="H77" s="65">
        <v>18.125</v>
      </c>
      <c r="I77" s="65">
        <v>223.5</v>
      </c>
      <c r="J77" s="65">
        <v>55.25</v>
      </c>
      <c r="K77" s="65">
        <v>2.625</v>
      </c>
      <c r="L77" s="65">
        <v>5.25</v>
      </c>
      <c r="M77" s="65">
        <v>11.875</v>
      </c>
      <c r="N77" s="66">
        <v>0.34375</v>
      </c>
      <c r="O77" s="66">
        <v>0.43125000000000002</v>
      </c>
      <c r="P77" s="66">
        <f t="shared" si="1"/>
        <v>0.77500000000000002</v>
      </c>
      <c r="Q77" s="65">
        <v>10.625</v>
      </c>
    </row>
    <row r="78" spans="1:17" x14ac:dyDescent="0.25">
      <c r="A78" s="64" t="s">
        <v>128</v>
      </c>
      <c r="B78" s="64" t="s">
        <v>29</v>
      </c>
      <c r="C78" s="64">
        <v>5</v>
      </c>
      <c r="D78" s="65">
        <v>140.4</v>
      </c>
      <c r="E78" s="65">
        <v>550.79999999999995</v>
      </c>
      <c r="F78" s="65">
        <v>485.8</v>
      </c>
      <c r="G78" s="65">
        <v>128.19999999999999</v>
      </c>
      <c r="H78" s="65">
        <v>18.2</v>
      </c>
      <c r="I78" s="65">
        <v>208.39999999999998</v>
      </c>
      <c r="J78" s="65">
        <v>65</v>
      </c>
      <c r="K78" s="65">
        <v>4.2</v>
      </c>
      <c r="L78" s="65">
        <v>2.6</v>
      </c>
      <c r="M78" s="65">
        <v>12.2</v>
      </c>
      <c r="N78" s="66">
        <v>0.3518</v>
      </c>
      <c r="O78" s="66">
        <v>0.42119999999999996</v>
      </c>
      <c r="P78" s="66">
        <f t="shared" si="1"/>
        <v>0.77299999999999991</v>
      </c>
      <c r="Q78" s="65">
        <v>2.4</v>
      </c>
    </row>
    <row r="79" spans="1:17" x14ac:dyDescent="0.25">
      <c r="A79" s="64" t="s">
        <v>129</v>
      </c>
      <c r="B79" s="64" t="s">
        <v>32</v>
      </c>
      <c r="C79" s="64">
        <v>7</v>
      </c>
      <c r="D79" s="65">
        <v>133.42857142857142</v>
      </c>
      <c r="E79" s="65">
        <v>507.71428571428567</v>
      </c>
      <c r="F79" s="65">
        <v>436.85714285714283</v>
      </c>
      <c r="G79" s="65">
        <v>111.28571428571429</v>
      </c>
      <c r="H79" s="65">
        <v>15</v>
      </c>
      <c r="I79" s="65">
        <v>183.85714285714289</v>
      </c>
      <c r="J79" s="65">
        <v>70.857142857142861</v>
      </c>
      <c r="K79" s="65">
        <v>3.7142857142857144</v>
      </c>
      <c r="L79" s="65">
        <v>5.4285714285714288</v>
      </c>
      <c r="M79" s="65">
        <v>7.7142857142857144</v>
      </c>
      <c r="N79" s="66">
        <v>0.35571428571428571</v>
      </c>
      <c r="O79" s="66">
        <v>0.41714285714285715</v>
      </c>
      <c r="P79" s="66">
        <f t="shared" si="1"/>
        <v>0.77285714285714291</v>
      </c>
      <c r="Q79" s="65">
        <v>3</v>
      </c>
    </row>
    <row r="80" spans="1:17" x14ac:dyDescent="0.25">
      <c r="A80" s="64" t="s">
        <v>130</v>
      </c>
      <c r="B80" s="64" t="s">
        <v>33</v>
      </c>
      <c r="C80" s="64">
        <v>5</v>
      </c>
      <c r="D80" s="65">
        <v>142.4</v>
      </c>
      <c r="E80" s="65">
        <v>552.6</v>
      </c>
      <c r="F80" s="65">
        <v>513.6</v>
      </c>
      <c r="G80" s="65">
        <v>141.6</v>
      </c>
      <c r="H80" s="65">
        <v>15.6</v>
      </c>
      <c r="I80" s="65">
        <v>226.79999999999998</v>
      </c>
      <c r="J80" s="65">
        <v>39</v>
      </c>
      <c r="K80" s="65">
        <v>6.6</v>
      </c>
      <c r="L80" s="65">
        <v>5.4</v>
      </c>
      <c r="M80" s="65">
        <v>13.2</v>
      </c>
      <c r="N80" s="66">
        <v>0.33179999999999998</v>
      </c>
      <c r="O80" s="66">
        <v>0.441</v>
      </c>
      <c r="P80" s="66">
        <f t="shared" si="1"/>
        <v>0.77279999999999993</v>
      </c>
      <c r="Q80" s="65">
        <v>8.8000000000000007</v>
      </c>
    </row>
    <row r="81" spans="1:17" x14ac:dyDescent="0.25">
      <c r="A81" s="64" t="s">
        <v>131</v>
      </c>
      <c r="B81" s="64" t="s">
        <v>33</v>
      </c>
      <c r="C81" s="64">
        <v>5</v>
      </c>
      <c r="D81" s="65">
        <v>133.4</v>
      </c>
      <c r="E81" s="65">
        <v>521.20000000000005</v>
      </c>
      <c r="F81" s="65">
        <v>485.6</v>
      </c>
      <c r="G81" s="65">
        <v>142.80000000000001</v>
      </c>
      <c r="H81" s="65">
        <v>9.6</v>
      </c>
      <c r="I81" s="65">
        <v>204</v>
      </c>
      <c r="J81" s="65">
        <v>35.6</v>
      </c>
      <c r="K81" s="65">
        <v>5.2</v>
      </c>
      <c r="L81" s="65">
        <v>4.8</v>
      </c>
      <c r="M81" s="65">
        <v>5.6</v>
      </c>
      <c r="N81" s="66">
        <v>0.34599999999999997</v>
      </c>
      <c r="O81" s="66">
        <v>0.42420000000000002</v>
      </c>
      <c r="P81" s="66">
        <f t="shared" si="1"/>
        <v>0.7702</v>
      </c>
      <c r="Q81" s="65">
        <v>29</v>
      </c>
    </row>
    <row r="82" spans="1:17" x14ac:dyDescent="0.25">
      <c r="A82" s="64" t="s">
        <v>132</v>
      </c>
      <c r="B82" s="64" t="s">
        <v>31</v>
      </c>
      <c r="C82" s="64">
        <v>10</v>
      </c>
      <c r="D82" s="65">
        <v>152.69999999999999</v>
      </c>
      <c r="E82" s="65">
        <v>619</v>
      </c>
      <c r="F82" s="65">
        <v>537.29999999999995</v>
      </c>
      <c r="G82" s="65">
        <v>137.19999999999999</v>
      </c>
      <c r="H82" s="65">
        <v>19.5</v>
      </c>
      <c r="I82" s="65">
        <v>222.8</v>
      </c>
      <c r="J82" s="65">
        <v>81.7</v>
      </c>
      <c r="K82" s="65">
        <v>5.3</v>
      </c>
      <c r="L82" s="65">
        <v>4.7</v>
      </c>
      <c r="M82" s="65">
        <v>11.7</v>
      </c>
      <c r="N82" s="66">
        <v>0.35609999999999997</v>
      </c>
      <c r="O82" s="66">
        <v>0.41360000000000002</v>
      </c>
      <c r="P82" s="66">
        <f t="shared" si="1"/>
        <v>0.76970000000000005</v>
      </c>
      <c r="Q82" s="65">
        <v>5.4</v>
      </c>
    </row>
    <row r="83" spans="1:17" x14ac:dyDescent="0.25">
      <c r="A83" s="64" t="s">
        <v>133</v>
      </c>
      <c r="B83" s="64" t="s">
        <v>29</v>
      </c>
      <c r="C83" s="64">
        <v>5</v>
      </c>
      <c r="D83" s="65">
        <v>128.19999999999999</v>
      </c>
      <c r="E83" s="65">
        <v>491.2</v>
      </c>
      <c r="F83" s="65">
        <v>430.2</v>
      </c>
      <c r="G83" s="65">
        <v>108.2</v>
      </c>
      <c r="H83" s="65">
        <v>17.399999999999999</v>
      </c>
      <c r="I83" s="65">
        <v>182.79999999999998</v>
      </c>
      <c r="J83" s="65">
        <v>61</v>
      </c>
      <c r="K83" s="65">
        <v>1.2</v>
      </c>
      <c r="L83" s="65">
        <v>3</v>
      </c>
      <c r="M83" s="65">
        <v>12.4</v>
      </c>
      <c r="N83" s="66">
        <v>0.34419999999999995</v>
      </c>
      <c r="O83" s="66">
        <v>0.42499999999999999</v>
      </c>
      <c r="P83" s="66">
        <f t="shared" si="1"/>
        <v>0.76919999999999988</v>
      </c>
      <c r="Q83" s="65">
        <v>3.8</v>
      </c>
    </row>
    <row r="84" spans="1:17" x14ac:dyDescent="0.25">
      <c r="A84" s="64" t="s">
        <v>134</v>
      </c>
      <c r="B84" s="64" t="s">
        <v>33</v>
      </c>
      <c r="C84" s="64">
        <v>7</v>
      </c>
      <c r="D84" s="65">
        <v>134.42857142857142</v>
      </c>
      <c r="E84" s="65">
        <v>548.42857142857144</v>
      </c>
      <c r="F84" s="65">
        <v>514.42857142857144</v>
      </c>
      <c r="G84" s="65">
        <v>143.14285714285714</v>
      </c>
      <c r="H84" s="65">
        <v>16.285714285714285</v>
      </c>
      <c r="I84" s="65">
        <v>229.14285714285714</v>
      </c>
      <c r="J84" s="65">
        <v>34</v>
      </c>
      <c r="K84" s="65">
        <v>2.5714285714285716</v>
      </c>
      <c r="L84" s="65">
        <v>5.5714285714285712</v>
      </c>
      <c r="M84" s="65">
        <v>12.571428571428571</v>
      </c>
      <c r="N84" s="66">
        <v>0.32200000000000001</v>
      </c>
      <c r="O84" s="66">
        <v>0.44342857142857145</v>
      </c>
      <c r="P84" s="66">
        <f t="shared" si="1"/>
        <v>0.76542857142857146</v>
      </c>
      <c r="Q84" s="65">
        <v>2.5714285714285716</v>
      </c>
    </row>
    <row r="85" spans="1:17" x14ac:dyDescent="0.25">
      <c r="A85" s="64" t="s">
        <v>135</v>
      </c>
      <c r="B85" s="64" t="s">
        <v>33</v>
      </c>
      <c r="C85" s="64">
        <v>8</v>
      </c>
      <c r="D85" s="65">
        <v>139.75</v>
      </c>
      <c r="E85" s="65">
        <v>602.75</v>
      </c>
      <c r="F85" s="65">
        <v>575.625</v>
      </c>
      <c r="G85" s="65">
        <v>178.75</v>
      </c>
      <c r="H85" s="65">
        <v>8.25</v>
      </c>
      <c r="I85" s="65">
        <v>243.625</v>
      </c>
      <c r="J85" s="65">
        <v>27.125</v>
      </c>
      <c r="K85" s="65">
        <v>2.25</v>
      </c>
      <c r="L85" s="65">
        <v>2.25</v>
      </c>
      <c r="M85" s="65">
        <v>8</v>
      </c>
      <c r="N85" s="66">
        <v>0.34162500000000001</v>
      </c>
      <c r="O85" s="66">
        <v>0.42149999999999999</v>
      </c>
      <c r="P85" s="66">
        <f t="shared" si="1"/>
        <v>0.76312500000000005</v>
      </c>
      <c r="Q85" s="65">
        <v>20.375</v>
      </c>
    </row>
    <row r="86" spans="1:17" x14ac:dyDescent="0.25">
      <c r="A86" s="64" t="s">
        <v>136</v>
      </c>
      <c r="B86" s="64" t="s">
        <v>29</v>
      </c>
      <c r="C86" s="64">
        <v>10</v>
      </c>
      <c r="D86" s="65">
        <v>146.4</v>
      </c>
      <c r="E86" s="65">
        <v>591.5</v>
      </c>
      <c r="F86" s="65">
        <v>555.79999999999995</v>
      </c>
      <c r="G86" s="65">
        <v>146.1</v>
      </c>
      <c r="H86" s="65">
        <v>27</v>
      </c>
      <c r="I86" s="65">
        <v>253.5</v>
      </c>
      <c r="J86" s="65">
        <v>35.700000000000003</v>
      </c>
      <c r="K86" s="65">
        <v>2.7</v>
      </c>
      <c r="L86" s="65">
        <v>4.9000000000000004</v>
      </c>
      <c r="M86" s="65">
        <v>16.3</v>
      </c>
      <c r="N86" s="66">
        <v>0.3075</v>
      </c>
      <c r="O86" s="66">
        <v>0.45519999999999994</v>
      </c>
      <c r="P86" s="66">
        <f t="shared" si="1"/>
        <v>0.76269999999999993</v>
      </c>
      <c r="Q86" s="65">
        <v>2.4</v>
      </c>
    </row>
    <row r="87" spans="1:17" x14ac:dyDescent="0.25">
      <c r="A87" s="64" t="s">
        <v>137</v>
      </c>
      <c r="B87" s="64" t="s">
        <v>33</v>
      </c>
      <c r="C87" s="64">
        <v>5</v>
      </c>
      <c r="D87" s="65">
        <v>145.6</v>
      </c>
      <c r="E87" s="65">
        <v>650</v>
      </c>
      <c r="F87" s="65">
        <v>602.4</v>
      </c>
      <c r="G87" s="65">
        <v>180.8</v>
      </c>
      <c r="H87" s="65">
        <v>9.8000000000000007</v>
      </c>
      <c r="I87" s="65">
        <v>248.59999999999997</v>
      </c>
      <c r="J87" s="65">
        <v>47.6</v>
      </c>
      <c r="K87" s="65">
        <v>2.4</v>
      </c>
      <c r="L87" s="65">
        <v>2.8</v>
      </c>
      <c r="M87" s="65">
        <v>10.6</v>
      </c>
      <c r="N87" s="66">
        <v>0.35139999999999999</v>
      </c>
      <c r="O87" s="66">
        <v>0.41039999999999993</v>
      </c>
      <c r="P87" s="66">
        <f t="shared" si="1"/>
        <v>0.76179999999999992</v>
      </c>
      <c r="Q87" s="65">
        <v>54.2</v>
      </c>
    </row>
    <row r="88" spans="1:17" x14ac:dyDescent="0.25">
      <c r="A88" s="64" t="s">
        <v>138</v>
      </c>
      <c r="B88" s="64" t="s">
        <v>33</v>
      </c>
      <c r="C88" s="64">
        <v>8</v>
      </c>
      <c r="D88" s="65">
        <v>138.5</v>
      </c>
      <c r="E88" s="65">
        <v>561</v>
      </c>
      <c r="F88" s="65">
        <v>532.125</v>
      </c>
      <c r="G88" s="65">
        <v>155.75</v>
      </c>
      <c r="H88" s="65">
        <v>10</v>
      </c>
      <c r="I88" s="65">
        <v>228.875</v>
      </c>
      <c r="J88" s="65">
        <v>28.875</v>
      </c>
      <c r="K88" s="65">
        <v>4.125</v>
      </c>
      <c r="L88" s="65">
        <v>4.375</v>
      </c>
      <c r="M88" s="65">
        <v>6.875</v>
      </c>
      <c r="N88" s="66">
        <v>0.330625</v>
      </c>
      <c r="O88" s="66">
        <v>0.42937500000000001</v>
      </c>
      <c r="P88" s="66">
        <f t="shared" si="1"/>
        <v>0.76</v>
      </c>
      <c r="Q88" s="65">
        <v>24.125</v>
      </c>
    </row>
    <row r="89" spans="1:17" x14ac:dyDescent="0.25">
      <c r="A89" s="64" t="s">
        <v>139</v>
      </c>
      <c r="B89" s="64" t="s">
        <v>31</v>
      </c>
      <c r="C89" s="64">
        <v>10</v>
      </c>
      <c r="D89" s="65">
        <v>155.69999999999999</v>
      </c>
      <c r="E89" s="65">
        <v>633.9</v>
      </c>
      <c r="F89" s="65">
        <v>568.29999999999995</v>
      </c>
      <c r="G89" s="65">
        <v>144.1</v>
      </c>
      <c r="H89" s="65">
        <v>25.2</v>
      </c>
      <c r="I89" s="65">
        <v>244.10000000000002</v>
      </c>
      <c r="J89" s="65">
        <v>65.599999999999994</v>
      </c>
      <c r="K89" s="65">
        <v>3.5</v>
      </c>
      <c r="L89" s="65">
        <v>5.9</v>
      </c>
      <c r="M89" s="65">
        <v>11.8</v>
      </c>
      <c r="N89" s="66">
        <v>0.33110000000000006</v>
      </c>
      <c r="O89" s="66">
        <v>0.42849999999999999</v>
      </c>
      <c r="P89" s="66">
        <f t="shared" si="1"/>
        <v>0.75960000000000005</v>
      </c>
      <c r="Q89" s="65">
        <v>2.9</v>
      </c>
    </row>
    <row r="90" spans="1:17" x14ac:dyDescent="0.25">
      <c r="A90" s="64" t="s">
        <v>140</v>
      </c>
      <c r="B90" s="64" t="s">
        <v>33</v>
      </c>
      <c r="C90" s="64">
        <v>5</v>
      </c>
      <c r="D90" s="65">
        <v>130.80000000000001</v>
      </c>
      <c r="E90" s="65">
        <v>493.4</v>
      </c>
      <c r="F90" s="65">
        <v>446</v>
      </c>
      <c r="G90" s="65">
        <v>119.4</v>
      </c>
      <c r="H90" s="65">
        <v>14.8</v>
      </c>
      <c r="I90" s="65">
        <v>187.8</v>
      </c>
      <c r="J90" s="65">
        <v>47.4</v>
      </c>
      <c r="K90" s="65">
        <v>2.4</v>
      </c>
      <c r="L90" s="65">
        <v>2.8</v>
      </c>
      <c r="M90" s="65">
        <v>12</v>
      </c>
      <c r="N90" s="66">
        <v>0.3392</v>
      </c>
      <c r="O90" s="66">
        <v>0.42000000000000004</v>
      </c>
      <c r="P90" s="66">
        <f t="shared" si="1"/>
        <v>0.7592000000000001</v>
      </c>
      <c r="Q90" s="65">
        <v>3.6</v>
      </c>
    </row>
    <row r="91" spans="1:17" x14ac:dyDescent="0.25">
      <c r="A91" s="64" t="s">
        <v>141</v>
      </c>
      <c r="B91" s="64" t="s">
        <v>30</v>
      </c>
      <c r="C91" s="64">
        <v>6</v>
      </c>
      <c r="D91" s="65">
        <v>137.66666666666666</v>
      </c>
      <c r="E91" s="65">
        <v>560.5</v>
      </c>
      <c r="F91" s="65">
        <v>518.66666666666663</v>
      </c>
      <c r="G91" s="65">
        <v>148.66666666666666</v>
      </c>
      <c r="H91" s="65">
        <v>10.833333333333334</v>
      </c>
      <c r="I91" s="65">
        <v>218</v>
      </c>
      <c r="J91" s="65">
        <v>41.833333333333336</v>
      </c>
      <c r="K91" s="65">
        <v>3.1666666666666665</v>
      </c>
      <c r="L91" s="65">
        <v>5.833333333333333</v>
      </c>
      <c r="M91" s="65">
        <v>11.333333333333334</v>
      </c>
      <c r="N91" s="66">
        <v>0.34016666666666667</v>
      </c>
      <c r="O91" s="66">
        <v>0.41899999999999998</v>
      </c>
      <c r="P91" s="66">
        <f t="shared" si="1"/>
        <v>0.75916666666666666</v>
      </c>
      <c r="Q91" s="65">
        <v>10.333333333333334</v>
      </c>
    </row>
    <row r="92" spans="1:17" x14ac:dyDescent="0.25">
      <c r="A92" s="64" t="s">
        <v>142</v>
      </c>
      <c r="B92" s="64" t="s">
        <v>32</v>
      </c>
      <c r="C92" s="64">
        <v>10</v>
      </c>
      <c r="D92" s="65">
        <v>139.69999999999999</v>
      </c>
      <c r="E92" s="65">
        <v>568.59999999999991</v>
      </c>
      <c r="F92" s="65">
        <v>525.79999999999995</v>
      </c>
      <c r="G92" s="65">
        <v>153.6</v>
      </c>
      <c r="H92" s="65">
        <v>11.2</v>
      </c>
      <c r="I92" s="65">
        <v>216</v>
      </c>
      <c r="J92" s="65">
        <v>42.8</v>
      </c>
      <c r="K92" s="65">
        <v>4.2</v>
      </c>
      <c r="L92" s="65">
        <v>5.7</v>
      </c>
      <c r="M92" s="65">
        <v>15.5</v>
      </c>
      <c r="N92" s="66">
        <v>0.3468</v>
      </c>
      <c r="O92" s="66">
        <v>0.40849999999999992</v>
      </c>
      <c r="P92" s="66">
        <f t="shared" si="1"/>
        <v>0.75529999999999986</v>
      </c>
      <c r="Q92" s="65">
        <v>4.8</v>
      </c>
    </row>
    <row r="93" spans="1:17" x14ac:dyDescent="0.25">
      <c r="A93" s="64" t="s">
        <v>143</v>
      </c>
      <c r="B93" s="64" t="s">
        <v>29</v>
      </c>
      <c r="C93" s="64">
        <v>5</v>
      </c>
      <c r="D93" s="65">
        <v>136</v>
      </c>
      <c r="E93" s="65">
        <v>531.20000000000005</v>
      </c>
      <c r="F93" s="65">
        <v>474.6</v>
      </c>
      <c r="G93" s="65">
        <v>135.6</v>
      </c>
      <c r="H93" s="65">
        <v>7.8</v>
      </c>
      <c r="I93" s="65">
        <v>188.99999999999997</v>
      </c>
      <c r="J93" s="65">
        <v>56.6</v>
      </c>
      <c r="K93" s="65">
        <v>1.4</v>
      </c>
      <c r="L93" s="65">
        <v>5.8</v>
      </c>
      <c r="M93" s="65">
        <v>15.4</v>
      </c>
      <c r="N93" s="66">
        <v>0.35859999999999997</v>
      </c>
      <c r="O93" s="66">
        <v>0.39379999999999998</v>
      </c>
      <c r="P93" s="66">
        <f t="shared" si="1"/>
        <v>0.75239999999999996</v>
      </c>
      <c r="Q93" s="65">
        <v>3.6</v>
      </c>
    </row>
    <row r="94" spans="1:17" x14ac:dyDescent="0.25">
      <c r="A94" s="64" t="s">
        <v>144</v>
      </c>
      <c r="B94" s="64" t="s">
        <v>33</v>
      </c>
      <c r="C94" s="64">
        <v>9</v>
      </c>
      <c r="D94" s="65">
        <v>145.33333333333334</v>
      </c>
      <c r="E94" s="65">
        <v>619</v>
      </c>
      <c r="F94" s="65">
        <v>570</v>
      </c>
      <c r="G94" s="65">
        <v>172.33333333333334</v>
      </c>
      <c r="H94" s="65">
        <v>5.2222222222222223</v>
      </c>
      <c r="I94" s="65">
        <v>226.44444444444443</v>
      </c>
      <c r="J94" s="65">
        <v>49</v>
      </c>
      <c r="K94" s="65">
        <v>1.5555555555555556</v>
      </c>
      <c r="L94" s="65">
        <v>2.7777777777777777</v>
      </c>
      <c r="M94" s="65">
        <v>8.5555555555555554</v>
      </c>
      <c r="N94" s="66">
        <v>0.35544444444444445</v>
      </c>
      <c r="O94" s="66">
        <v>0.39611111111111114</v>
      </c>
      <c r="P94" s="66">
        <f t="shared" si="1"/>
        <v>0.75155555555555553</v>
      </c>
      <c r="Q94" s="65">
        <v>59.333333333333336</v>
      </c>
    </row>
    <row r="95" spans="1:17" x14ac:dyDescent="0.25">
      <c r="A95" s="64" t="s">
        <v>145</v>
      </c>
      <c r="B95" s="64" t="s">
        <v>31</v>
      </c>
      <c r="C95" s="64">
        <v>5</v>
      </c>
      <c r="D95" s="65">
        <v>143.80000000000001</v>
      </c>
      <c r="E95" s="65">
        <v>544</v>
      </c>
      <c r="F95" s="65">
        <v>508.2</v>
      </c>
      <c r="G95" s="65">
        <v>136.4</v>
      </c>
      <c r="H95" s="65">
        <v>15.4</v>
      </c>
      <c r="I95" s="65">
        <v>221.20000000000002</v>
      </c>
      <c r="J95" s="65">
        <v>35.799999999999997</v>
      </c>
      <c r="K95" s="65">
        <v>2.8</v>
      </c>
      <c r="L95" s="65">
        <v>2.6</v>
      </c>
      <c r="M95" s="65">
        <v>13</v>
      </c>
      <c r="N95" s="66">
        <v>0.31819999999999998</v>
      </c>
      <c r="O95" s="66">
        <v>0.43279999999999996</v>
      </c>
      <c r="P95" s="66">
        <f t="shared" si="1"/>
        <v>0.75099999999999989</v>
      </c>
      <c r="Q95" s="65">
        <v>3</v>
      </c>
    </row>
    <row r="96" spans="1:17" x14ac:dyDescent="0.25">
      <c r="A96" s="64" t="s">
        <v>146</v>
      </c>
      <c r="B96" s="64" t="s">
        <v>32</v>
      </c>
      <c r="C96" s="64">
        <v>6</v>
      </c>
      <c r="D96" s="65">
        <v>122.66666666666667</v>
      </c>
      <c r="E96" s="65">
        <v>467.5</v>
      </c>
      <c r="F96" s="65">
        <v>422.83333333333331</v>
      </c>
      <c r="G96" s="65">
        <v>110.33333333333333</v>
      </c>
      <c r="H96" s="65">
        <v>14.166666666666666</v>
      </c>
      <c r="I96" s="65">
        <v>176.33333333333331</v>
      </c>
      <c r="J96" s="65">
        <v>44.666666666666664</v>
      </c>
      <c r="K96" s="65">
        <v>6.833333333333333</v>
      </c>
      <c r="L96" s="65">
        <v>3</v>
      </c>
      <c r="M96" s="65">
        <v>11.166666666666666</v>
      </c>
      <c r="N96" s="66">
        <v>0.33816666666666667</v>
      </c>
      <c r="O96" s="66">
        <v>0.41266666666666668</v>
      </c>
      <c r="P96" s="66">
        <f t="shared" si="1"/>
        <v>0.75083333333333335</v>
      </c>
      <c r="Q96" s="65">
        <v>1</v>
      </c>
    </row>
    <row r="97" spans="1:17" x14ac:dyDescent="0.25">
      <c r="A97" s="64" t="s">
        <v>147</v>
      </c>
      <c r="B97" s="64" t="s">
        <v>33</v>
      </c>
      <c r="C97" s="64">
        <v>7</v>
      </c>
      <c r="D97" s="65">
        <v>138.85714285714286</v>
      </c>
      <c r="E97" s="65">
        <v>559.42857142857144</v>
      </c>
      <c r="F97" s="65">
        <v>498.14285714285717</v>
      </c>
      <c r="G97" s="65">
        <v>137.85714285714286</v>
      </c>
      <c r="H97" s="65">
        <v>10</v>
      </c>
      <c r="I97" s="65">
        <v>194.42857142857144</v>
      </c>
      <c r="J97" s="65">
        <v>61.285714285714285</v>
      </c>
      <c r="K97" s="65">
        <v>5.4285714285714288</v>
      </c>
      <c r="L97" s="65">
        <v>4.7142857142857144</v>
      </c>
      <c r="M97" s="65">
        <v>13.142857142857142</v>
      </c>
      <c r="N97" s="66">
        <v>0.3585714285714286</v>
      </c>
      <c r="O97" s="66">
        <v>0.38728571428571434</v>
      </c>
      <c r="P97" s="66">
        <f t="shared" si="1"/>
        <v>0.745857142857143</v>
      </c>
      <c r="Q97" s="65">
        <v>12</v>
      </c>
    </row>
    <row r="98" spans="1:17" x14ac:dyDescent="0.25">
      <c r="A98" s="64" t="s">
        <v>148</v>
      </c>
      <c r="B98" s="64" t="s">
        <v>30</v>
      </c>
      <c r="C98" s="64">
        <v>7</v>
      </c>
      <c r="D98" s="65">
        <v>142.42857142857142</v>
      </c>
      <c r="E98" s="65">
        <v>613.85714285714278</v>
      </c>
      <c r="F98" s="65">
        <v>540.14285714285711</v>
      </c>
      <c r="G98" s="65">
        <v>144.57142857142858</v>
      </c>
      <c r="H98" s="65">
        <v>12</v>
      </c>
      <c r="I98" s="65">
        <v>211.42857142857144</v>
      </c>
      <c r="J98" s="65">
        <v>73.714285714285708</v>
      </c>
      <c r="K98" s="65">
        <v>3</v>
      </c>
      <c r="L98" s="65">
        <v>3.2857142857142856</v>
      </c>
      <c r="M98" s="65">
        <v>8</v>
      </c>
      <c r="N98" s="66">
        <v>0.35599999999999998</v>
      </c>
      <c r="O98" s="66">
        <v>0.3894285714285714</v>
      </c>
      <c r="P98" s="66">
        <f t="shared" si="1"/>
        <v>0.74542857142857133</v>
      </c>
      <c r="Q98" s="65">
        <v>53</v>
      </c>
    </row>
    <row r="99" spans="1:17" x14ac:dyDescent="0.25">
      <c r="A99" s="64" t="s">
        <v>149</v>
      </c>
      <c r="B99" s="64" t="s">
        <v>33</v>
      </c>
      <c r="C99" s="64">
        <v>7</v>
      </c>
      <c r="D99" s="65">
        <v>148.42857142857142</v>
      </c>
      <c r="E99" s="65">
        <v>606.14285714285711</v>
      </c>
      <c r="F99" s="65">
        <v>581.57142857142856</v>
      </c>
      <c r="G99" s="65">
        <v>169.14285714285714</v>
      </c>
      <c r="H99" s="65">
        <v>11.571428571428571</v>
      </c>
      <c r="I99" s="65">
        <v>249.14285714285714</v>
      </c>
      <c r="J99" s="65">
        <v>24.571428571428573</v>
      </c>
      <c r="K99" s="65">
        <v>2.4285714285714284</v>
      </c>
      <c r="L99" s="65">
        <v>7</v>
      </c>
      <c r="M99" s="65">
        <v>8.5714285714285712</v>
      </c>
      <c r="N99" s="66">
        <v>0.31757142857142862</v>
      </c>
      <c r="O99" s="66">
        <v>0.42671428571428566</v>
      </c>
      <c r="P99" s="66">
        <f t="shared" si="1"/>
        <v>0.74428571428571422</v>
      </c>
      <c r="Q99" s="65">
        <v>22.428571428571427</v>
      </c>
    </row>
    <row r="100" spans="1:17" x14ac:dyDescent="0.25">
      <c r="A100" s="64" t="s">
        <v>150</v>
      </c>
      <c r="B100" s="64" t="s">
        <v>33</v>
      </c>
      <c r="C100" s="64">
        <v>7</v>
      </c>
      <c r="D100" s="65">
        <v>127.14285714285714</v>
      </c>
      <c r="E100" s="65">
        <v>473.71428571428572</v>
      </c>
      <c r="F100" s="65">
        <v>411.42857142857144</v>
      </c>
      <c r="G100" s="65">
        <v>113.57142857142857</v>
      </c>
      <c r="H100" s="65">
        <v>5.7142857142857144</v>
      </c>
      <c r="I100" s="65">
        <v>152.42857142857142</v>
      </c>
      <c r="J100" s="65">
        <v>62.285714285714285</v>
      </c>
      <c r="K100" s="65">
        <v>2.2857142857142856</v>
      </c>
      <c r="L100" s="65">
        <v>3</v>
      </c>
      <c r="M100" s="65">
        <v>9.1428571428571423</v>
      </c>
      <c r="N100" s="66">
        <v>0.37185714285714283</v>
      </c>
      <c r="O100" s="66">
        <v>0.37114285714285705</v>
      </c>
      <c r="P100" s="66">
        <f t="shared" si="1"/>
        <v>0.74299999999999988</v>
      </c>
      <c r="Q100" s="65">
        <v>5.7142857142857144</v>
      </c>
    </row>
    <row r="101" spans="1:17" x14ac:dyDescent="0.25">
      <c r="A101" s="64" t="s">
        <v>151</v>
      </c>
      <c r="B101" s="64" t="s">
        <v>31</v>
      </c>
      <c r="C101" s="64">
        <v>6</v>
      </c>
      <c r="D101" s="65">
        <v>134.33333333333334</v>
      </c>
      <c r="E101" s="65">
        <v>540.16666666666674</v>
      </c>
      <c r="F101" s="65">
        <v>478.16666666666669</v>
      </c>
      <c r="G101" s="65">
        <v>120</v>
      </c>
      <c r="H101" s="65">
        <v>17.833333333333332</v>
      </c>
      <c r="I101" s="65">
        <v>197.66666666666669</v>
      </c>
      <c r="J101" s="65">
        <v>62</v>
      </c>
      <c r="K101" s="65">
        <v>2</v>
      </c>
      <c r="L101" s="65">
        <v>5.833333333333333</v>
      </c>
      <c r="M101" s="65">
        <v>13.5</v>
      </c>
      <c r="N101" s="66">
        <v>0.33433333333333332</v>
      </c>
      <c r="O101" s="66">
        <v>0.40783333333333333</v>
      </c>
      <c r="P101" s="66">
        <f t="shared" si="1"/>
        <v>0.74216666666666664</v>
      </c>
      <c r="Q101" s="65">
        <v>0.66666666666666663</v>
      </c>
    </row>
    <row r="102" spans="1:17" x14ac:dyDescent="0.25">
      <c r="A102" s="64" t="s">
        <v>152</v>
      </c>
      <c r="B102" s="64" t="s">
        <v>33</v>
      </c>
      <c r="C102" s="64">
        <v>7</v>
      </c>
      <c r="D102" s="65">
        <v>137.85714285714286</v>
      </c>
      <c r="E102" s="65">
        <v>533</v>
      </c>
      <c r="F102" s="65">
        <v>504</v>
      </c>
      <c r="G102" s="65">
        <v>148.28571428571428</v>
      </c>
      <c r="H102" s="65">
        <v>8.5714285714285712</v>
      </c>
      <c r="I102" s="65">
        <v>207.14285714285711</v>
      </c>
      <c r="J102" s="65">
        <v>29</v>
      </c>
      <c r="K102" s="65">
        <v>2.8571428571428572</v>
      </c>
      <c r="L102" s="65">
        <v>5.5714285714285712</v>
      </c>
      <c r="M102" s="65">
        <v>17.285714285714285</v>
      </c>
      <c r="N102" s="66">
        <v>0.33171428571428568</v>
      </c>
      <c r="O102" s="66">
        <v>0.41014285714285709</v>
      </c>
      <c r="P102" s="66">
        <f t="shared" si="1"/>
        <v>0.74185714285714277</v>
      </c>
      <c r="Q102" s="65">
        <v>3.8571428571428572</v>
      </c>
    </row>
    <row r="103" spans="1:17" x14ac:dyDescent="0.25">
      <c r="A103" s="64" t="s">
        <v>153</v>
      </c>
      <c r="B103" s="64" t="s">
        <v>29</v>
      </c>
      <c r="C103" s="64">
        <v>9</v>
      </c>
      <c r="D103" s="65">
        <v>150.55555555555554</v>
      </c>
      <c r="E103" s="65">
        <v>620.44444444444434</v>
      </c>
      <c r="F103" s="65">
        <v>574.22222222222217</v>
      </c>
      <c r="G103" s="65">
        <v>159</v>
      </c>
      <c r="H103" s="65">
        <v>14.666666666666666</v>
      </c>
      <c r="I103" s="65">
        <v>237</v>
      </c>
      <c r="J103" s="65">
        <v>46.222222222222221</v>
      </c>
      <c r="K103" s="65">
        <v>2.3333333333333335</v>
      </c>
      <c r="L103" s="65">
        <v>6.5555555555555554</v>
      </c>
      <c r="M103" s="65">
        <v>16.111111111111111</v>
      </c>
      <c r="N103" s="66">
        <v>0.32933333333333331</v>
      </c>
      <c r="O103" s="66">
        <v>0.41233333333333333</v>
      </c>
      <c r="P103" s="66">
        <f t="shared" si="1"/>
        <v>0.7416666666666667</v>
      </c>
      <c r="Q103" s="65">
        <v>3.1111111111111112</v>
      </c>
    </row>
    <row r="104" spans="1:17" x14ac:dyDescent="0.25">
      <c r="A104" s="64" t="s">
        <v>154</v>
      </c>
      <c r="B104" s="64" t="s">
        <v>32</v>
      </c>
      <c r="C104" s="64">
        <v>6</v>
      </c>
      <c r="D104" s="65">
        <v>129.83333333333334</v>
      </c>
      <c r="E104" s="65">
        <v>494.66666666666669</v>
      </c>
      <c r="F104" s="65">
        <v>448.5</v>
      </c>
      <c r="G104" s="65">
        <v>110.83333333333333</v>
      </c>
      <c r="H104" s="65">
        <v>20.833333333333332</v>
      </c>
      <c r="I104" s="65">
        <v>191.66666666666669</v>
      </c>
      <c r="J104" s="65">
        <v>46.166666666666664</v>
      </c>
      <c r="K104" s="65">
        <v>4.5</v>
      </c>
      <c r="L104" s="65">
        <v>4.666666666666667</v>
      </c>
      <c r="M104" s="65">
        <v>13.833333333333334</v>
      </c>
      <c r="N104" s="66">
        <v>0.31850000000000001</v>
      </c>
      <c r="O104" s="66">
        <v>0.42233333333333339</v>
      </c>
      <c r="P104" s="66">
        <f t="shared" si="1"/>
        <v>0.74083333333333345</v>
      </c>
      <c r="Q104" s="65">
        <v>0</v>
      </c>
    </row>
    <row r="105" spans="1:17" x14ac:dyDescent="0.25">
      <c r="A105" s="64" t="s">
        <v>155</v>
      </c>
      <c r="B105" s="64" t="s">
        <v>31</v>
      </c>
      <c r="C105" s="64">
        <v>9</v>
      </c>
      <c r="D105" s="65">
        <v>141.66666666666666</v>
      </c>
      <c r="E105" s="65">
        <v>561.44444444444446</v>
      </c>
      <c r="F105" s="65">
        <v>490.33333333333331</v>
      </c>
      <c r="G105" s="65">
        <v>127.88888888888889</v>
      </c>
      <c r="H105" s="65">
        <v>14.222222222222221</v>
      </c>
      <c r="I105" s="65">
        <v>194.55555555555554</v>
      </c>
      <c r="J105" s="65">
        <v>71.111111111111114</v>
      </c>
      <c r="K105" s="65">
        <v>3.1111111111111112</v>
      </c>
      <c r="L105" s="65">
        <v>4.4444444444444446</v>
      </c>
      <c r="M105" s="65">
        <v>9.7777777777777786</v>
      </c>
      <c r="N105" s="66">
        <v>0.3507777777777778</v>
      </c>
      <c r="O105" s="66">
        <v>0.38999999999999996</v>
      </c>
      <c r="P105" s="66">
        <f t="shared" si="1"/>
        <v>0.74077777777777776</v>
      </c>
      <c r="Q105" s="65">
        <v>17.777777777777779</v>
      </c>
    </row>
    <row r="106" spans="1:17" x14ac:dyDescent="0.25">
      <c r="A106" s="64" t="s">
        <v>156</v>
      </c>
      <c r="B106" s="64" t="s">
        <v>29</v>
      </c>
      <c r="C106" s="64">
        <v>6</v>
      </c>
      <c r="D106" s="65">
        <v>139.66666666666666</v>
      </c>
      <c r="E106" s="65">
        <v>577.83333333333337</v>
      </c>
      <c r="F106" s="65">
        <v>518</v>
      </c>
      <c r="G106" s="65">
        <v>137.5</v>
      </c>
      <c r="H106" s="65">
        <v>14.333333333333334</v>
      </c>
      <c r="I106" s="65">
        <v>209.5</v>
      </c>
      <c r="J106" s="65">
        <v>59.833333333333336</v>
      </c>
      <c r="K106" s="65">
        <v>3.5</v>
      </c>
      <c r="L106" s="65">
        <v>2.5</v>
      </c>
      <c r="M106" s="65">
        <v>6</v>
      </c>
      <c r="N106" s="66">
        <v>0.34183333333333338</v>
      </c>
      <c r="O106" s="66">
        <v>0.39616666666666661</v>
      </c>
      <c r="P106" s="66">
        <f t="shared" si="1"/>
        <v>0.73799999999999999</v>
      </c>
      <c r="Q106" s="65">
        <v>32.666666666666664</v>
      </c>
    </row>
    <row r="107" spans="1:17" x14ac:dyDescent="0.25">
      <c r="A107" s="64" t="s">
        <v>157</v>
      </c>
      <c r="B107" s="64" t="s">
        <v>31</v>
      </c>
      <c r="C107" s="64">
        <v>10</v>
      </c>
      <c r="D107" s="65">
        <v>130.4</v>
      </c>
      <c r="E107" s="65">
        <v>534.19999999999993</v>
      </c>
      <c r="F107" s="65">
        <v>488.9</v>
      </c>
      <c r="G107" s="65">
        <v>130.80000000000001</v>
      </c>
      <c r="H107" s="65">
        <v>13.4</v>
      </c>
      <c r="I107" s="65">
        <v>200.5</v>
      </c>
      <c r="J107" s="65">
        <v>45.3</v>
      </c>
      <c r="K107" s="65">
        <v>3.6</v>
      </c>
      <c r="L107" s="65">
        <v>4.5</v>
      </c>
      <c r="M107" s="65">
        <v>9.3000000000000007</v>
      </c>
      <c r="N107" s="66">
        <v>0.32969999999999999</v>
      </c>
      <c r="O107" s="66">
        <v>0.40809999999999996</v>
      </c>
      <c r="P107" s="66">
        <f t="shared" si="1"/>
        <v>0.73780000000000001</v>
      </c>
      <c r="Q107" s="65">
        <v>7.9</v>
      </c>
    </row>
    <row r="108" spans="1:17" x14ac:dyDescent="0.25">
      <c r="A108" s="64" t="s">
        <v>158</v>
      </c>
      <c r="B108" s="64" t="s">
        <v>32</v>
      </c>
      <c r="C108" s="64">
        <v>8</v>
      </c>
      <c r="D108" s="65">
        <v>137.625</v>
      </c>
      <c r="E108" s="65">
        <v>544.75</v>
      </c>
      <c r="F108" s="65">
        <v>520.625</v>
      </c>
      <c r="G108" s="65">
        <v>156</v>
      </c>
      <c r="H108" s="65">
        <v>7.125</v>
      </c>
      <c r="I108" s="65">
        <v>210.25</v>
      </c>
      <c r="J108" s="65">
        <v>24.125</v>
      </c>
      <c r="K108" s="65">
        <v>2.25</v>
      </c>
      <c r="L108" s="65">
        <v>4.875</v>
      </c>
      <c r="M108" s="65">
        <v>15</v>
      </c>
      <c r="N108" s="66">
        <v>0.33200000000000002</v>
      </c>
      <c r="O108" s="66">
        <v>0.40487500000000004</v>
      </c>
      <c r="P108" s="66">
        <f t="shared" si="1"/>
        <v>0.73687500000000006</v>
      </c>
      <c r="Q108" s="65">
        <v>2.75</v>
      </c>
    </row>
    <row r="109" spans="1:17" x14ac:dyDescent="0.25">
      <c r="A109" s="64" t="s">
        <v>159</v>
      </c>
      <c r="B109" s="64" t="s">
        <v>29</v>
      </c>
      <c r="C109" s="64">
        <v>9</v>
      </c>
      <c r="D109" s="65">
        <v>143.11111111111111</v>
      </c>
      <c r="E109" s="65">
        <v>581.11111111111109</v>
      </c>
      <c r="F109" s="65">
        <v>544.66666666666663</v>
      </c>
      <c r="G109" s="65">
        <v>153.55555555555554</v>
      </c>
      <c r="H109" s="65">
        <v>11.666666666666666</v>
      </c>
      <c r="I109" s="65">
        <v>223.88888888888886</v>
      </c>
      <c r="J109" s="65">
        <v>36.444444444444443</v>
      </c>
      <c r="K109" s="65">
        <v>2.3333333333333335</v>
      </c>
      <c r="L109" s="65">
        <v>3.5555555555555554</v>
      </c>
      <c r="M109" s="65">
        <v>12</v>
      </c>
      <c r="N109" s="66">
        <v>0.32733333333333337</v>
      </c>
      <c r="O109" s="66">
        <v>0.40911111111111104</v>
      </c>
      <c r="P109" s="66">
        <f t="shared" si="1"/>
        <v>0.73644444444444446</v>
      </c>
      <c r="Q109" s="65">
        <v>2.1111111111111112</v>
      </c>
    </row>
    <row r="110" spans="1:17" x14ac:dyDescent="0.25">
      <c r="A110" s="64" t="s">
        <v>160</v>
      </c>
      <c r="B110" s="64" t="s">
        <v>33</v>
      </c>
      <c r="C110" s="64">
        <v>6</v>
      </c>
      <c r="D110" s="65">
        <v>136.83333333333334</v>
      </c>
      <c r="E110" s="65">
        <v>582.16666666666674</v>
      </c>
      <c r="F110" s="65">
        <v>554.83333333333337</v>
      </c>
      <c r="G110" s="65">
        <v>163.33333333333334</v>
      </c>
      <c r="H110" s="65">
        <v>7.333333333333333</v>
      </c>
      <c r="I110" s="65">
        <v>225.83333333333334</v>
      </c>
      <c r="J110" s="65">
        <v>27.333333333333332</v>
      </c>
      <c r="K110" s="65">
        <v>2.5</v>
      </c>
      <c r="L110" s="65">
        <v>4.333333333333333</v>
      </c>
      <c r="M110" s="65">
        <v>5</v>
      </c>
      <c r="N110" s="66">
        <v>0.32833333333333337</v>
      </c>
      <c r="O110" s="66">
        <v>0.40733333333333333</v>
      </c>
      <c r="P110" s="66">
        <f t="shared" si="1"/>
        <v>0.73566666666666669</v>
      </c>
      <c r="Q110" s="65">
        <v>33.333333333333336</v>
      </c>
    </row>
    <row r="111" spans="1:17" x14ac:dyDescent="0.25">
      <c r="A111" s="64" t="s">
        <v>161</v>
      </c>
      <c r="B111" s="64" t="s">
        <v>29</v>
      </c>
      <c r="C111" s="64">
        <v>7</v>
      </c>
      <c r="D111" s="65">
        <v>133.14285714285714</v>
      </c>
      <c r="E111" s="65">
        <v>543.14285714285711</v>
      </c>
      <c r="F111" s="65">
        <v>520.42857142857144</v>
      </c>
      <c r="G111" s="65">
        <v>155.42857142857142</v>
      </c>
      <c r="H111" s="65">
        <v>8.1428571428571423</v>
      </c>
      <c r="I111" s="65">
        <v>210.57142857142856</v>
      </c>
      <c r="J111" s="65">
        <v>22.714285714285715</v>
      </c>
      <c r="K111" s="65">
        <v>1.7142857142857142</v>
      </c>
      <c r="L111" s="65">
        <v>4.1428571428571432</v>
      </c>
      <c r="M111" s="65">
        <v>13.857142857142858</v>
      </c>
      <c r="N111" s="66">
        <v>0.32857142857142863</v>
      </c>
      <c r="O111" s="66">
        <v>0.40614285714285708</v>
      </c>
      <c r="P111" s="66">
        <f t="shared" si="1"/>
        <v>0.73471428571428565</v>
      </c>
      <c r="Q111" s="65">
        <v>14.857142857142858</v>
      </c>
    </row>
    <row r="112" spans="1:17" x14ac:dyDescent="0.25">
      <c r="A112" s="64" t="s">
        <v>162</v>
      </c>
      <c r="B112" s="64" t="s">
        <v>30</v>
      </c>
      <c r="C112" s="64">
        <v>5</v>
      </c>
      <c r="D112" s="65">
        <v>155.19999999999999</v>
      </c>
      <c r="E112" s="65">
        <v>589.4</v>
      </c>
      <c r="F112" s="65">
        <v>541</v>
      </c>
      <c r="G112" s="65">
        <v>143.19999999999999</v>
      </c>
      <c r="H112" s="65">
        <v>10.4</v>
      </c>
      <c r="I112" s="65">
        <v>220.39999999999998</v>
      </c>
      <c r="J112" s="65">
        <v>48.4</v>
      </c>
      <c r="K112" s="65">
        <v>3.4</v>
      </c>
      <c r="L112" s="65">
        <v>3.8</v>
      </c>
      <c r="M112" s="65">
        <v>12</v>
      </c>
      <c r="N112" s="66">
        <v>0.32619999999999999</v>
      </c>
      <c r="O112" s="66">
        <v>0.40560000000000002</v>
      </c>
      <c r="P112" s="66">
        <f t="shared" si="1"/>
        <v>0.73180000000000001</v>
      </c>
      <c r="Q112" s="65">
        <v>23</v>
      </c>
    </row>
    <row r="113" spans="1:17" x14ac:dyDescent="0.25">
      <c r="A113" s="64" t="s">
        <v>163</v>
      </c>
      <c r="B113" s="64" t="s">
        <v>31</v>
      </c>
      <c r="C113" s="64">
        <v>5</v>
      </c>
      <c r="D113" s="65">
        <v>127.6</v>
      </c>
      <c r="E113" s="65">
        <v>484</v>
      </c>
      <c r="F113" s="65">
        <v>431.4</v>
      </c>
      <c r="G113" s="65">
        <v>119.2</v>
      </c>
      <c r="H113" s="65">
        <v>2.2000000000000002</v>
      </c>
      <c r="I113" s="65">
        <v>144.60000000000002</v>
      </c>
      <c r="J113" s="65">
        <v>52.6</v>
      </c>
      <c r="K113" s="65">
        <v>28.4</v>
      </c>
      <c r="L113" s="65">
        <v>1</v>
      </c>
      <c r="M113" s="65">
        <v>6</v>
      </c>
      <c r="N113" s="66">
        <v>0.38979999999999998</v>
      </c>
      <c r="O113" s="66">
        <v>0.33579999999999999</v>
      </c>
      <c r="P113" s="66">
        <f t="shared" si="1"/>
        <v>0.72560000000000002</v>
      </c>
      <c r="Q113" s="65">
        <v>5.4</v>
      </c>
    </row>
    <row r="114" spans="1:17" x14ac:dyDescent="0.25">
      <c r="A114" s="64" t="s">
        <v>164</v>
      </c>
      <c r="B114" s="64" t="s">
        <v>31</v>
      </c>
      <c r="C114" s="64">
        <v>8</v>
      </c>
      <c r="D114" s="65">
        <v>145.625</v>
      </c>
      <c r="E114" s="65">
        <v>568.75</v>
      </c>
      <c r="F114" s="65">
        <v>515.25</v>
      </c>
      <c r="G114" s="65">
        <v>127.375</v>
      </c>
      <c r="H114" s="65">
        <v>17</v>
      </c>
      <c r="I114" s="65">
        <v>209.625</v>
      </c>
      <c r="J114" s="65">
        <v>53.5</v>
      </c>
      <c r="K114" s="65">
        <v>3.875</v>
      </c>
      <c r="L114" s="65">
        <v>5</v>
      </c>
      <c r="M114" s="65">
        <v>14.25</v>
      </c>
      <c r="N114" s="66">
        <v>0.31962499999999999</v>
      </c>
      <c r="O114" s="66">
        <v>0.40525</v>
      </c>
      <c r="P114" s="66">
        <f t="shared" si="1"/>
        <v>0.72487499999999994</v>
      </c>
      <c r="Q114" s="65">
        <v>4.25</v>
      </c>
    </row>
    <row r="115" spans="1:17" x14ac:dyDescent="0.25">
      <c r="A115" s="64" t="s">
        <v>165</v>
      </c>
      <c r="B115" s="64" t="s">
        <v>32</v>
      </c>
      <c r="C115" s="64">
        <v>6</v>
      </c>
      <c r="D115" s="65">
        <v>132.5</v>
      </c>
      <c r="E115" s="65">
        <v>483.5</v>
      </c>
      <c r="F115" s="65">
        <v>440.5</v>
      </c>
      <c r="G115" s="65">
        <v>119</v>
      </c>
      <c r="H115" s="65">
        <v>8.1666666666666661</v>
      </c>
      <c r="I115" s="65">
        <v>170.66666666666666</v>
      </c>
      <c r="J115" s="65">
        <v>43</v>
      </c>
      <c r="K115" s="65">
        <v>1.6666666666666667</v>
      </c>
      <c r="L115" s="65">
        <v>6.166666666666667</v>
      </c>
      <c r="M115" s="65">
        <v>10.5</v>
      </c>
      <c r="N115" s="66">
        <v>0.33516666666666667</v>
      </c>
      <c r="O115" s="66">
        <v>0.38933333333333331</v>
      </c>
      <c r="P115" s="66">
        <f t="shared" si="1"/>
        <v>0.72449999999999992</v>
      </c>
      <c r="Q115" s="65">
        <v>2.6666666666666665</v>
      </c>
    </row>
    <row r="116" spans="1:17" x14ac:dyDescent="0.25">
      <c r="A116" s="64" t="s">
        <v>166</v>
      </c>
      <c r="B116" s="64" t="s">
        <v>33</v>
      </c>
      <c r="C116" s="64">
        <v>5</v>
      </c>
      <c r="D116" s="65">
        <v>143.80000000000001</v>
      </c>
      <c r="E116" s="65">
        <v>506.2</v>
      </c>
      <c r="F116" s="65">
        <v>461.8</v>
      </c>
      <c r="G116" s="65">
        <v>125.4</v>
      </c>
      <c r="H116" s="65">
        <v>5.8</v>
      </c>
      <c r="I116" s="65">
        <v>176.59999999999997</v>
      </c>
      <c r="J116" s="65">
        <v>44.4</v>
      </c>
      <c r="K116" s="65">
        <v>3.8</v>
      </c>
      <c r="L116" s="65">
        <v>2.4</v>
      </c>
      <c r="M116" s="65">
        <v>8</v>
      </c>
      <c r="N116" s="66">
        <v>0.33739999999999998</v>
      </c>
      <c r="O116" s="66">
        <v>0.38059999999999999</v>
      </c>
      <c r="P116" s="66">
        <f t="shared" si="1"/>
        <v>0.71799999999999997</v>
      </c>
      <c r="Q116" s="65">
        <v>11</v>
      </c>
    </row>
    <row r="117" spans="1:17" x14ac:dyDescent="0.25">
      <c r="A117" s="64" t="s">
        <v>167</v>
      </c>
      <c r="B117" s="64" t="s">
        <v>31</v>
      </c>
      <c r="C117" s="64">
        <v>8</v>
      </c>
      <c r="D117" s="65">
        <v>143.625</v>
      </c>
      <c r="E117" s="65">
        <v>588.625</v>
      </c>
      <c r="F117" s="65">
        <v>547.75</v>
      </c>
      <c r="G117" s="65">
        <v>152</v>
      </c>
      <c r="H117" s="65">
        <v>10.25</v>
      </c>
      <c r="I117" s="65">
        <v>214.875</v>
      </c>
      <c r="J117" s="65">
        <v>40.875</v>
      </c>
      <c r="K117" s="65">
        <v>2.375</v>
      </c>
      <c r="L117" s="65">
        <v>4.125</v>
      </c>
      <c r="M117" s="65">
        <v>13.625</v>
      </c>
      <c r="N117" s="66">
        <v>0.32800000000000001</v>
      </c>
      <c r="O117" s="66">
        <v>0.38987500000000003</v>
      </c>
      <c r="P117" s="66">
        <f t="shared" si="1"/>
        <v>0.71787500000000004</v>
      </c>
      <c r="Q117" s="65">
        <v>3.625</v>
      </c>
    </row>
    <row r="118" spans="1:17" x14ac:dyDescent="0.25">
      <c r="A118" s="64" t="s">
        <v>168</v>
      </c>
      <c r="B118" s="64" t="s">
        <v>31</v>
      </c>
      <c r="C118" s="64">
        <v>5</v>
      </c>
      <c r="D118" s="65">
        <v>129.19999999999999</v>
      </c>
      <c r="E118" s="65">
        <v>503.2</v>
      </c>
      <c r="F118" s="65">
        <v>463.4</v>
      </c>
      <c r="G118" s="65">
        <v>122</v>
      </c>
      <c r="H118" s="65">
        <v>10.199999999999999</v>
      </c>
      <c r="I118" s="65">
        <v>180.59999999999997</v>
      </c>
      <c r="J118" s="65">
        <v>39.799999999999997</v>
      </c>
      <c r="K118" s="65">
        <v>2.4</v>
      </c>
      <c r="L118" s="65">
        <v>2.6</v>
      </c>
      <c r="M118" s="65">
        <v>11</v>
      </c>
      <c r="N118" s="66">
        <v>0.32520000000000004</v>
      </c>
      <c r="O118" s="66">
        <v>0.39140000000000003</v>
      </c>
      <c r="P118" s="66">
        <f t="shared" si="1"/>
        <v>0.71660000000000013</v>
      </c>
      <c r="Q118" s="65">
        <v>1.6</v>
      </c>
    </row>
    <row r="119" spans="1:17" x14ac:dyDescent="0.25">
      <c r="A119" s="64" t="s">
        <v>169</v>
      </c>
      <c r="B119" s="64" t="s">
        <v>33</v>
      </c>
      <c r="C119" s="64">
        <v>6</v>
      </c>
      <c r="D119" s="65">
        <v>129</v>
      </c>
      <c r="E119" s="65">
        <v>502</v>
      </c>
      <c r="F119" s="65">
        <v>443.16666666666669</v>
      </c>
      <c r="G119" s="65">
        <v>117.5</v>
      </c>
      <c r="H119" s="65">
        <v>5.833333333333333</v>
      </c>
      <c r="I119" s="65">
        <v>160.00000000000003</v>
      </c>
      <c r="J119" s="65">
        <v>58.833333333333336</v>
      </c>
      <c r="K119" s="65">
        <v>2.6666666666666665</v>
      </c>
      <c r="L119" s="65">
        <v>2.6666666666666665</v>
      </c>
      <c r="M119" s="65">
        <v>10.166666666666666</v>
      </c>
      <c r="N119" s="66">
        <v>0.35283333333333333</v>
      </c>
      <c r="O119" s="66">
        <v>0.36183333333333328</v>
      </c>
      <c r="P119" s="66">
        <f t="shared" si="1"/>
        <v>0.71466666666666656</v>
      </c>
      <c r="Q119" s="65">
        <v>24.833333333333332</v>
      </c>
    </row>
    <row r="120" spans="1:17" x14ac:dyDescent="0.25">
      <c r="A120" s="64" t="s">
        <v>170</v>
      </c>
      <c r="B120" s="64" t="s">
        <v>33</v>
      </c>
      <c r="C120" s="64">
        <v>7</v>
      </c>
      <c r="D120" s="65">
        <v>137.28571428571428</v>
      </c>
      <c r="E120" s="65">
        <v>527.71428571428578</v>
      </c>
      <c r="F120" s="65">
        <v>489.14285714285717</v>
      </c>
      <c r="G120" s="65">
        <v>128.85714285714286</v>
      </c>
      <c r="H120" s="65">
        <v>11.571428571428571</v>
      </c>
      <c r="I120" s="65">
        <v>192.71428571428572</v>
      </c>
      <c r="J120" s="65">
        <v>38.571428571428569</v>
      </c>
      <c r="K120" s="65">
        <v>1.7142857142857142</v>
      </c>
      <c r="L120" s="65">
        <v>5.8571428571428568</v>
      </c>
      <c r="M120" s="65">
        <v>14.428571428571429</v>
      </c>
      <c r="N120" s="66">
        <v>0.31457142857142856</v>
      </c>
      <c r="O120" s="66">
        <v>0.39414285714285713</v>
      </c>
      <c r="P120" s="66">
        <f t="shared" si="1"/>
        <v>0.70871428571428563</v>
      </c>
      <c r="Q120" s="65">
        <v>4</v>
      </c>
    </row>
    <row r="121" spans="1:17" x14ac:dyDescent="0.25">
      <c r="A121" s="64" t="s">
        <v>171</v>
      </c>
      <c r="B121" s="64" t="s">
        <v>33</v>
      </c>
      <c r="C121" s="64">
        <v>5</v>
      </c>
      <c r="D121" s="65">
        <v>143.6</v>
      </c>
      <c r="E121" s="65">
        <v>616.6</v>
      </c>
      <c r="F121" s="65">
        <v>574</v>
      </c>
      <c r="G121" s="65">
        <v>164.8</v>
      </c>
      <c r="H121" s="65">
        <v>4</v>
      </c>
      <c r="I121" s="65">
        <v>213.20000000000005</v>
      </c>
      <c r="J121" s="65">
        <v>42.6</v>
      </c>
      <c r="K121" s="65">
        <v>7.4</v>
      </c>
      <c r="L121" s="65">
        <v>2.6</v>
      </c>
      <c r="M121" s="65">
        <v>6.2</v>
      </c>
      <c r="N121" s="66">
        <v>0.3402</v>
      </c>
      <c r="O121" s="66">
        <v>0.36680000000000001</v>
      </c>
      <c r="P121" s="66">
        <f t="shared" si="1"/>
        <v>0.70700000000000007</v>
      </c>
      <c r="Q121" s="65">
        <v>20.399999999999999</v>
      </c>
    </row>
    <row r="122" spans="1:17" x14ac:dyDescent="0.25">
      <c r="A122" s="64" t="s">
        <v>172</v>
      </c>
      <c r="B122" s="64" t="s">
        <v>29</v>
      </c>
      <c r="C122" s="64">
        <v>5</v>
      </c>
      <c r="D122" s="65">
        <v>127.2</v>
      </c>
      <c r="E122" s="65">
        <v>456.59999999999997</v>
      </c>
      <c r="F122" s="65">
        <v>412.2</v>
      </c>
      <c r="G122" s="65">
        <v>104.8</v>
      </c>
      <c r="H122" s="65">
        <v>11.4</v>
      </c>
      <c r="I122" s="65">
        <v>158.80000000000001</v>
      </c>
      <c r="J122" s="65">
        <v>44.4</v>
      </c>
      <c r="K122" s="65">
        <v>3.2</v>
      </c>
      <c r="L122" s="65">
        <v>3.2</v>
      </c>
      <c r="M122" s="65">
        <v>7.6</v>
      </c>
      <c r="N122" s="66">
        <v>0.32700000000000001</v>
      </c>
      <c r="O122" s="66">
        <v>0.379</v>
      </c>
      <c r="P122" s="66">
        <f t="shared" si="1"/>
        <v>0.70599999999999996</v>
      </c>
      <c r="Q122" s="65">
        <v>1</v>
      </c>
    </row>
    <row r="123" spans="1:17" x14ac:dyDescent="0.25">
      <c r="A123" s="64" t="s">
        <v>173</v>
      </c>
      <c r="B123" s="64" t="s">
        <v>33</v>
      </c>
      <c r="C123" s="64">
        <v>5</v>
      </c>
      <c r="D123" s="65">
        <v>133.80000000000001</v>
      </c>
      <c r="E123" s="65">
        <v>523.20000000000005</v>
      </c>
      <c r="F123" s="65">
        <v>499.2</v>
      </c>
      <c r="G123" s="65">
        <v>135.80000000000001</v>
      </c>
      <c r="H123" s="65">
        <v>11.2</v>
      </c>
      <c r="I123" s="65">
        <v>198.8</v>
      </c>
      <c r="J123" s="65">
        <v>24</v>
      </c>
      <c r="K123" s="65">
        <v>3.2</v>
      </c>
      <c r="L123" s="65">
        <v>4.8</v>
      </c>
      <c r="M123" s="65">
        <v>9</v>
      </c>
      <c r="N123" s="66">
        <v>0.30660000000000004</v>
      </c>
      <c r="O123" s="66">
        <v>0.39480000000000004</v>
      </c>
      <c r="P123" s="66">
        <f t="shared" si="1"/>
        <v>0.70140000000000002</v>
      </c>
      <c r="Q123" s="65">
        <v>15</v>
      </c>
    </row>
    <row r="124" spans="1:17" x14ac:dyDescent="0.25">
      <c r="A124" s="64" t="s">
        <v>174</v>
      </c>
      <c r="B124" s="64" t="s">
        <v>34</v>
      </c>
      <c r="C124" s="64">
        <v>7</v>
      </c>
      <c r="D124" s="65">
        <v>147</v>
      </c>
      <c r="E124" s="65">
        <v>586.71428571428578</v>
      </c>
      <c r="F124" s="65">
        <v>540.28571428571433</v>
      </c>
      <c r="G124" s="65">
        <v>148.28571428571428</v>
      </c>
      <c r="H124" s="65">
        <v>8.5714285714285712</v>
      </c>
      <c r="I124" s="65">
        <v>204.71428571428569</v>
      </c>
      <c r="J124" s="65">
        <v>46.428571428571431</v>
      </c>
      <c r="K124" s="65">
        <v>1.7142857142857142</v>
      </c>
      <c r="L124" s="65">
        <v>4.8571428571428568</v>
      </c>
      <c r="M124" s="65">
        <v>15.142857142857142</v>
      </c>
      <c r="N124" s="66">
        <v>0.32785714285714285</v>
      </c>
      <c r="O124" s="66">
        <v>0.37285714285714289</v>
      </c>
      <c r="P124" s="66">
        <f t="shared" si="1"/>
        <v>0.70071428571428573</v>
      </c>
      <c r="Q124" s="65">
        <v>25.571428571428573</v>
      </c>
    </row>
    <row r="125" spans="1:17" x14ac:dyDescent="0.25">
      <c r="A125" s="64" t="s">
        <v>175</v>
      </c>
      <c r="B125" s="64" t="s">
        <v>29</v>
      </c>
      <c r="C125" s="64">
        <v>6</v>
      </c>
      <c r="D125" s="65">
        <v>139.16666666666666</v>
      </c>
      <c r="E125" s="65">
        <v>515</v>
      </c>
      <c r="F125" s="65">
        <v>475.16666666666669</v>
      </c>
      <c r="G125" s="65">
        <v>121.66666666666667</v>
      </c>
      <c r="H125" s="65">
        <v>13.166666666666666</v>
      </c>
      <c r="I125" s="65">
        <v>183.5</v>
      </c>
      <c r="J125" s="65">
        <v>39.833333333333336</v>
      </c>
      <c r="K125" s="65">
        <v>1.6666666666666667</v>
      </c>
      <c r="L125" s="65">
        <v>4.333333333333333</v>
      </c>
      <c r="M125" s="65">
        <v>11</v>
      </c>
      <c r="N125" s="66">
        <v>0.314</v>
      </c>
      <c r="O125" s="66">
        <v>0.38616666666666671</v>
      </c>
      <c r="P125" s="66">
        <f t="shared" si="1"/>
        <v>0.70016666666666671</v>
      </c>
      <c r="Q125" s="65">
        <v>1.1666666666666667</v>
      </c>
    </row>
    <row r="126" spans="1:17" x14ac:dyDescent="0.25">
      <c r="A126" s="64" t="s">
        <v>176</v>
      </c>
      <c r="B126" s="64" t="s">
        <v>33</v>
      </c>
      <c r="C126" s="64">
        <v>5</v>
      </c>
      <c r="D126" s="65">
        <v>140.6</v>
      </c>
      <c r="E126" s="65">
        <v>538.4</v>
      </c>
      <c r="F126" s="65">
        <v>495</v>
      </c>
      <c r="G126" s="65">
        <v>128.6</v>
      </c>
      <c r="H126" s="65">
        <v>13.6</v>
      </c>
      <c r="I126" s="65">
        <v>191.39999999999998</v>
      </c>
      <c r="J126" s="65">
        <v>43.4</v>
      </c>
      <c r="K126" s="65">
        <v>3.2</v>
      </c>
      <c r="L126" s="65">
        <v>2.6</v>
      </c>
      <c r="M126" s="65">
        <v>13</v>
      </c>
      <c r="N126" s="66">
        <v>0.31980000000000003</v>
      </c>
      <c r="O126" s="66">
        <v>0.37899999999999995</v>
      </c>
      <c r="P126" s="66">
        <f t="shared" si="1"/>
        <v>0.69879999999999998</v>
      </c>
      <c r="Q126" s="65">
        <v>8.8000000000000007</v>
      </c>
    </row>
    <row r="127" spans="1:17" x14ac:dyDescent="0.25">
      <c r="A127" s="64" t="s">
        <v>177</v>
      </c>
      <c r="B127" s="64" t="s">
        <v>33</v>
      </c>
      <c r="C127" s="64">
        <v>6</v>
      </c>
      <c r="D127" s="65">
        <v>144.16666666666666</v>
      </c>
      <c r="E127" s="65">
        <v>583</v>
      </c>
      <c r="F127" s="65">
        <v>504.5</v>
      </c>
      <c r="G127" s="65">
        <v>134.33333333333334</v>
      </c>
      <c r="H127" s="65">
        <v>2.8333333333333335</v>
      </c>
      <c r="I127" s="65">
        <v>166.83333333333334</v>
      </c>
      <c r="J127" s="65">
        <v>78.5</v>
      </c>
      <c r="K127" s="65">
        <v>3.1666666666666665</v>
      </c>
      <c r="L127" s="65">
        <v>2.1666666666666665</v>
      </c>
      <c r="M127" s="65">
        <v>7</v>
      </c>
      <c r="N127" s="66">
        <v>0.36749999999999999</v>
      </c>
      <c r="O127" s="66">
        <v>0.32716666666666666</v>
      </c>
      <c r="P127" s="66">
        <f t="shared" si="1"/>
        <v>0.69466666666666665</v>
      </c>
      <c r="Q127" s="65">
        <v>50</v>
      </c>
    </row>
    <row r="128" spans="1:17" x14ac:dyDescent="0.25">
      <c r="A128" s="64" t="s">
        <v>178</v>
      </c>
      <c r="B128" s="64" t="s">
        <v>30</v>
      </c>
      <c r="C128" s="64">
        <v>8</v>
      </c>
      <c r="D128" s="65">
        <v>141.75</v>
      </c>
      <c r="E128" s="65">
        <v>631.25</v>
      </c>
      <c r="F128" s="65">
        <v>587.375</v>
      </c>
      <c r="G128" s="65">
        <v>167.25</v>
      </c>
      <c r="H128" s="65">
        <v>2.125</v>
      </c>
      <c r="I128" s="65">
        <v>211.125</v>
      </c>
      <c r="J128" s="65">
        <v>43.875</v>
      </c>
      <c r="K128" s="65">
        <v>2.125</v>
      </c>
      <c r="L128" s="65">
        <v>3</v>
      </c>
      <c r="M128" s="65">
        <v>11.375</v>
      </c>
      <c r="N128" s="66">
        <v>0.33387500000000003</v>
      </c>
      <c r="O128" s="66">
        <v>0.358875</v>
      </c>
      <c r="P128" s="66">
        <f t="shared" si="1"/>
        <v>0.69274999999999998</v>
      </c>
      <c r="Q128" s="65">
        <v>12.5</v>
      </c>
    </row>
    <row r="129" spans="1:17" x14ac:dyDescent="0.25">
      <c r="A129" s="64" t="s">
        <v>179</v>
      </c>
      <c r="B129" s="64" t="s">
        <v>30</v>
      </c>
      <c r="C129" s="64">
        <v>5</v>
      </c>
      <c r="D129" s="65">
        <v>141.19999999999999</v>
      </c>
      <c r="E129" s="65">
        <v>598.19999999999993</v>
      </c>
      <c r="F129" s="65">
        <v>572.4</v>
      </c>
      <c r="G129" s="65">
        <v>161</v>
      </c>
      <c r="H129" s="65">
        <v>6.2</v>
      </c>
      <c r="I129" s="65">
        <v>214.60000000000002</v>
      </c>
      <c r="J129" s="65">
        <v>25.8</v>
      </c>
      <c r="K129" s="65">
        <v>1.8</v>
      </c>
      <c r="L129" s="65">
        <v>4.8</v>
      </c>
      <c r="M129" s="65">
        <v>12.2</v>
      </c>
      <c r="N129" s="66">
        <v>0.31280000000000002</v>
      </c>
      <c r="O129" s="66">
        <v>0.37719999999999998</v>
      </c>
      <c r="P129" s="66">
        <f t="shared" si="1"/>
        <v>0.69</v>
      </c>
      <c r="Q129" s="65">
        <v>12.2</v>
      </c>
    </row>
    <row r="130" spans="1:17" x14ac:dyDescent="0.25">
      <c r="A130" s="64" t="s">
        <v>180</v>
      </c>
      <c r="B130" s="64" t="s">
        <v>33</v>
      </c>
      <c r="C130" s="64">
        <v>6</v>
      </c>
      <c r="D130" s="65">
        <v>142.66666666666666</v>
      </c>
      <c r="E130" s="65">
        <v>522.5</v>
      </c>
      <c r="F130" s="65">
        <v>480.83333333333331</v>
      </c>
      <c r="G130" s="65">
        <v>125.83333333333333</v>
      </c>
      <c r="H130" s="65">
        <v>9</v>
      </c>
      <c r="I130" s="65">
        <v>177.5</v>
      </c>
      <c r="J130" s="65">
        <v>41.666666666666664</v>
      </c>
      <c r="K130" s="65">
        <v>1</v>
      </c>
      <c r="L130" s="65">
        <v>4.166666666666667</v>
      </c>
      <c r="M130" s="65">
        <v>5.5</v>
      </c>
      <c r="N130" s="66">
        <v>0.31833333333333336</v>
      </c>
      <c r="O130" s="66">
        <v>0.36749999999999999</v>
      </c>
      <c r="P130" s="66">
        <f t="shared" ref="P130:P164" si="2">N130+O130</f>
        <v>0.68583333333333329</v>
      </c>
      <c r="Q130" s="65">
        <v>6.333333333333333</v>
      </c>
    </row>
    <row r="131" spans="1:17" x14ac:dyDescent="0.25">
      <c r="A131" s="64" t="s">
        <v>181</v>
      </c>
      <c r="B131" s="64" t="s">
        <v>34</v>
      </c>
      <c r="C131" s="64">
        <v>6</v>
      </c>
      <c r="D131" s="65">
        <v>146</v>
      </c>
      <c r="E131" s="65">
        <v>611.33333333333337</v>
      </c>
      <c r="F131" s="65">
        <v>570</v>
      </c>
      <c r="G131" s="65">
        <v>155.83333333333334</v>
      </c>
      <c r="H131" s="65">
        <v>5</v>
      </c>
      <c r="I131" s="65">
        <v>206.16666666666669</v>
      </c>
      <c r="J131" s="65">
        <v>41.333333333333336</v>
      </c>
      <c r="K131" s="65">
        <v>3.1666666666666665</v>
      </c>
      <c r="L131" s="65">
        <v>6</v>
      </c>
      <c r="M131" s="65">
        <v>15</v>
      </c>
      <c r="N131" s="66">
        <v>0.32300000000000001</v>
      </c>
      <c r="O131" s="66">
        <v>0.36216666666666669</v>
      </c>
      <c r="P131" s="66">
        <f t="shared" si="2"/>
        <v>0.6851666666666667</v>
      </c>
      <c r="Q131" s="65">
        <v>9.1666666666666661</v>
      </c>
    </row>
    <row r="132" spans="1:17" x14ac:dyDescent="0.25">
      <c r="A132" s="64" t="s">
        <v>182</v>
      </c>
      <c r="B132" s="64" t="s">
        <v>34</v>
      </c>
      <c r="C132" s="64">
        <v>8</v>
      </c>
      <c r="D132" s="65">
        <v>147.75</v>
      </c>
      <c r="E132" s="65">
        <v>595</v>
      </c>
      <c r="F132" s="65">
        <v>529.625</v>
      </c>
      <c r="G132" s="65">
        <v>131.25</v>
      </c>
      <c r="H132" s="65">
        <v>8.25</v>
      </c>
      <c r="I132" s="65">
        <v>186.625</v>
      </c>
      <c r="J132" s="65">
        <v>65.375</v>
      </c>
      <c r="K132" s="65">
        <v>2.875</v>
      </c>
      <c r="L132" s="65">
        <v>3.75</v>
      </c>
      <c r="M132" s="65">
        <v>13.125</v>
      </c>
      <c r="N132" s="66">
        <v>0.33187500000000003</v>
      </c>
      <c r="O132" s="66">
        <v>0.35250000000000004</v>
      </c>
      <c r="P132" s="66">
        <f t="shared" si="2"/>
        <v>0.68437500000000007</v>
      </c>
      <c r="Q132" s="65">
        <v>3.5</v>
      </c>
    </row>
    <row r="133" spans="1:17" x14ac:dyDescent="0.25">
      <c r="A133" s="64" t="s">
        <v>183</v>
      </c>
      <c r="B133" s="64" t="s">
        <v>31</v>
      </c>
      <c r="C133" s="64">
        <v>6</v>
      </c>
      <c r="D133" s="65">
        <v>153.16666666666666</v>
      </c>
      <c r="E133" s="65">
        <v>608.5</v>
      </c>
      <c r="F133" s="65">
        <v>556.16666666666663</v>
      </c>
      <c r="G133" s="65">
        <v>144</v>
      </c>
      <c r="H133" s="65">
        <v>11.333333333333334</v>
      </c>
      <c r="I133" s="65">
        <v>203.66666666666669</v>
      </c>
      <c r="J133" s="65">
        <v>52.333333333333336</v>
      </c>
      <c r="K133" s="65">
        <v>2.6666666666666665</v>
      </c>
      <c r="L133" s="65">
        <v>5.666666666666667</v>
      </c>
      <c r="M133" s="65">
        <v>14</v>
      </c>
      <c r="N133" s="66">
        <v>0.32083333333333336</v>
      </c>
      <c r="O133" s="66">
        <v>0.36266666666666669</v>
      </c>
      <c r="P133" s="66">
        <f t="shared" si="2"/>
        <v>0.6835</v>
      </c>
      <c r="Q133" s="65">
        <v>1</v>
      </c>
    </row>
    <row r="134" spans="1:17" x14ac:dyDescent="0.25">
      <c r="A134" s="64" t="s">
        <v>184</v>
      </c>
      <c r="B134" s="64" t="s">
        <v>34</v>
      </c>
      <c r="C134" s="64">
        <v>5</v>
      </c>
      <c r="D134" s="65">
        <v>147.6</v>
      </c>
      <c r="E134" s="65">
        <v>610.20000000000005</v>
      </c>
      <c r="F134" s="65">
        <v>576</v>
      </c>
      <c r="G134" s="65">
        <v>157</v>
      </c>
      <c r="H134" s="65">
        <v>6.2</v>
      </c>
      <c r="I134" s="65">
        <v>210.8</v>
      </c>
      <c r="J134" s="65">
        <v>34.200000000000003</v>
      </c>
      <c r="K134" s="65">
        <v>1</v>
      </c>
      <c r="L134" s="65">
        <v>4.5999999999999996</v>
      </c>
      <c r="M134" s="65">
        <v>10.4</v>
      </c>
      <c r="N134" s="66">
        <v>0.31259999999999999</v>
      </c>
      <c r="O134" s="66">
        <v>0.36879999999999996</v>
      </c>
      <c r="P134" s="66">
        <f t="shared" si="2"/>
        <v>0.68140000000000001</v>
      </c>
      <c r="Q134" s="65">
        <v>14.2</v>
      </c>
    </row>
    <row r="135" spans="1:17" x14ac:dyDescent="0.25">
      <c r="A135" s="64" t="s">
        <v>185</v>
      </c>
      <c r="B135" s="64" t="s">
        <v>31</v>
      </c>
      <c r="C135" s="64">
        <v>5</v>
      </c>
      <c r="D135" s="65">
        <v>143.4</v>
      </c>
      <c r="E135" s="65">
        <v>574.20000000000005</v>
      </c>
      <c r="F135" s="65">
        <v>522</v>
      </c>
      <c r="G135" s="65">
        <v>140.4</v>
      </c>
      <c r="H135" s="65">
        <v>2.6</v>
      </c>
      <c r="I135" s="65">
        <v>179.00000000000003</v>
      </c>
      <c r="J135" s="65">
        <v>52.2</v>
      </c>
      <c r="K135" s="65">
        <v>2.2000000000000002</v>
      </c>
      <c r="L135" s="65">
        <v>4</v>
      </c>
      <c r="M135" s="65">
        <v>8.8000000000000007</v>
      </c>
      <c r="N135" s="66">
        <v>0.33560000000000001</v>
      </c>
      <c r="O135" s="66">
        <v>0.34239999999999998</v>
      </c>
      <c r="P135" s="66">
        <f t="shared" si="2"/>
        <v>0.67799999999999994</v>
      </c>
      <c r="Q135" s="65">
        <v>23.8</v>
      </c>
    </row>
    <row r="136" spans="1:17" x14ac:dyDescent="0.25">
      <c r="A136" s="64" t="s">
        <v>186</v>
      </c>
      <c r="B136" s="64" t="s">
        <v>33</v>
      </c>
      <c r="C136" s="64">
        <v>5</v>
      </c>
      <c r="D136" s="65">
        <v>135.80000000000001</v>
      </c>
      <c r="E136" s="65">
        <v>514.4</v>
      </c>
      <c r="F136" s="65">
        <v>480</v>
      </c>
      <c r="G136" s="65">
        <v>119.2</v>
      </c>
      <c r="H136" s="65">
        <v>11.8</v>
      </c>
      <c r="I136" s="65">
        <v>183.60000000000002</v>
      </c>
      <c r="J136" s="65">
        <v>34.4</v>
      </c>
      <c r="K136" s="65">
        <v>0.2</v>
      </c>
      <c r="L136" s="65">
        <v>4.5999999999999996</v>
      </c>
      <c r="M136" s="65">
        <v>13.4</v>
      </c>
      <c r="N136" s="66">
        <v>0.29580000000000001</v>
      </c>
      <c r="O136" s="66">
        <v>0.38080000000000003</v>
      </c>
      <c r="P136" s="66">
        <f t="shared" si="2"/>
        <v>0.67660000000000009</v>
      </c>
      <c r="Q136" s="65">
        <v>3.4</v>
      </c>
    </row>
    <row r="137" spans="1:17" x14ac:dyDescent="0.25">
      <c r="A137" s="64" t="s">
        <v>187</v>
      </c>
      <c r="B137" s="64" t="s">
        <v>30</v>
      </c>
      <c r="C137" s="64">
        <v>7</v>
      </c>
      <c r="D137" s="65">
        <v>142.85714285714286</v>
      </c>
      <c r="E137" s="65">
        <v>609.42857142857144</v>
      </c>
      <c r="F137" s="65">
        <v>575.42857142857144</v>
      </c>
      <c r="G137" s="65">
        <v>163.28571428571428</v>
      </c>
      <c r="H137" s="65">
        <v>1.5714285714285714</v>
      </c>
      <c r="I137" s="65">
        <v>198.85714285714283</v>
      </c>
      <c r="J137" s="65">
        <v>34</v>
      </c>
      <c r="K137" s="65">
        <v>6.2857142857142856</v>
      </c>
      <c r="L137" s="65">
        <v>3.2857142857142856</v>
      </c>
      <c r="M137" s="65">
        <v>14</v>
      </c>
      <c r="N137" s="66">
        <v>0.32785714285714285</v>
      </c>
      <c r="O137" s="66">
        <v>0.34428571428571425</v>
      </c>
      <c r="P137" s="66">
        <f t="shared" si="2"/>
        <v>0.67214285714285715</v>
      </c>
      <c r="Q137" s="65">
        <v>6.1428571428571432</v>
      </c>
    </row>
    <row r="138" spans="1:17" x14ac:dyDescent="0.25">
      <c r="A138" s="64" t="s">
        <v>188</v>
      </c>
      <c r="B138" s="64" t="s">
        <v>32</v>
      </c>
      <c r="C138" s="64">
        <v>6</v>
      </c>
      <c r="D138" s="65">
        <v>145.83333333333334</v>
      </c>
      <c r="E138" s="65">
        <v>512</v>
      </c>
      <c r="F138" s="65">
        <v>459</v>
      </c>
      <c r="G138" s="65">
        <v>116.5</v>
      </c>
      <c r="H138" s="65">
        <v>4.833333333333333</v>
      </c>
      <c r="I138" s="65">
        <v>155.66666666666669</v>
      </c>
      <c r="J138" s="65">
        <v>53</v>
      </c>
      <c r="K138" s="65">
        <v>2.3333333333333335</v>
      </c>
      <c r="L138" s="65">
        <v>3</v>
      </c>
      <c r="M138" s="65">
        <v>15</v>
      </c>
      <c r="N138" s="66">
        <v>0.33166666666666667</v>
      </c>
      <c r="O138" s="66">
        <v>0.33766666666666662</v>
      </c>
      <c r="P138" s="66">
        <f t="shared" si="2"/>
        <v>0.66933333333333334</v>
      </c>
      <c r="Q138" s="65">
        <v>2</v>
      </c>
    </row>
    <row r="139" spans="1:17" x14ac:dyDescent="0.25">
      <c r="A139" s="64" t="s">
        <v>189</v>
      </c>
      <c r="B139" s="64" t="s">
        <v>34</v>
      </c>
      <c r="C139" s="64">
        <v>7</v>
      </c>
      <c r="D139" s="65">
        <v>151.57142857142858</v>
      </c>
      <c r="E139" s="65">
        <v>608.85714285714289</v>
      </c>
      <c r="F139" s="65">
        <v>577.42857142857144</v>
      </c>
      <c r="G139" s="65">
        <v>158.14285714285714</v>
      </c>
      <c r="H139" s="65">
        <v>4.5714285714285712</v>
      </c>
      <c r="I139" s="65">
        <v>204.42857142857142</v>
      </c>
      <c r="J139" s="65">
        <v>31.428571428571427</v>
      </c>
      <c r="K139" s="65">
        <v>2.1428571428571428</v>
      </c>
      <c r="L139" s="65">
        <v>4.2857142857142856</v>
      </c>
      <c r="M139" s="65">
        <v>15</v>
      </c>
      <c r="N139" s="66">
        <v>0.31214285714285717</v>
      </c>
      <c r="O139" s="66">
        <v>0.35442857142857143</v>
      </c>
      <c r="P139" s="66">
        <f t="shared" si="2"/>
        <v>0.66657142857142859</v>
      </c>
      <c r="Q139" s="65">
        <v>12.857142857142858</v>
      </c>
    </row>
    <row r="140" spans="1:17" x14ac:dyDescent="0.25">
      <c r="A140" s="64" t="s">
        <v>190</v>
      </c>
      <c r="B140" s="64" t="s">
        <v>33</v>
      </c>
      <c r="C140" s="64">
        <v>7</v>
      </c>
      <c r="D140" s="65">
        <v>142.57142857142858</v>
      </c>
      <c r="E140" s="65">
        <v>512.28571428571433</v>
      </c>
      <c r="F140" s="65">
        <v>477.14285714285717</v>
      </c>
      <c r="G140" s="65">
        <v>118.28571428571429</v>
      </c>
      <c r="H140" s="65">
        <v>10.142857142857142</v>
      </c>
      <c r="I140" s="65">
        <v>178.28571428571428</v>
      </c>
      <c r="J140" s="65">
        <v>35.142857142857146</v>
      </c>
      <c r="K140" s="65">
        <v>1.1428571428571428</v>
      </c>
      <c r="L140" s="65">
        <v>4.1428571428571432</v>
      </c>
      <c r="M140" s="65">
        <v>10.714285714285714</v>
      </c>
      <c r="N140" s="66">
        <v>0.2951428571428571</v>
      </c>
      <c r="O140" s="66">
        <v>0.36799999999999994</v>
      </c>
      <c r="P140" s="66">
        <f t="shared" si="2"/>
        <v>0.66314285714285703</v>
      </c>
      <c r="Q140" s="65">
        <v>17.428571428571427</v>
      </c>
    </row>
    <row r="141" spans="1:17" x14ac:dyDescent="0.25">
      <c r="A141" s="64" t="s">
        <v>191</v>
      </c>
      <c r="B141" s="64" t="s">
        <v>30</v>
      </c>
      <c r="C141" s="64">
        <v>8</v>
      </c>
      <c r="D141" s="65">
        <v>140.875</v>
      </c>
      <c r="E141" s="65">
        <v>578</v>
      </c>
      <c r="F141" s="65">
        <v>547.875</v>
      </c>
      <c r="G141" s="65">
        <v>150.375</v>
      </c>
      <c r="H141" s="65">
        <v>3.75</v>
      </c>
      <c r="I141" s="65">
        <v>192.875</v>
      </c>
      <c r="J141" s="65">
        <v>30.125</v>
      </c>
      <c r="K141" s="65">
        <v>3.5</v>
      </c>
      <c r="L141" s="65">
        <v>5</v>
      </c>
      <c r="M141" s="65">
        <v>11.5</v>
      </c>
      <c r="N141" s="66">
        <v>0.31212499999999999</v>
      </c>
      <c r="O141" s="66">
        <v>0.34862499999999996</v>
      </c>
      <c r="P141" s="66">
        <f t="shared" si="2"/>
        <v>0.66074999999999995</v>
      </c>
      <c r="Q141" s="65">
        <v>8.5</v>
      </c>
    </row>
    <row r="142" spans="1:17" x14ac:dyDescent="0.25">
      <c r="A142" s="64" t="s">
        <v>192</v>
      </c>
      <c r="B142" s="64" t="s">
        <v>30</v>
      </c>
      <c r="C142" s="64">
        <v>6</v>
      </c>
      <c r="D142" s="65">
        <v>129.33333333333334</v>
      </c>
      <c r="E142" s="65">
        <v>505.16666666666663</v>
      </c>
      <c r="F142" s="65">
        <v>471.83333333333331</v>
      </c>
      <c r="G142" s="65">
        <v>126.33333333333333</v>
      </c>
      <c r="H142" s="65">
        <v>4.166666666666667</v>
      </c>
      <c r="I142" s="65">
        <v>163.16666666666666</v>
      </c>
      <c r="J142" s="65">
        <v>33.333333333333336</v>
      </c>
      <c r="K142" s="65">
        <v>1.3333333333333333</v>
      </c>
      <c r="L142" s="65">
        <v>4.833333333333333</v>
      </c>
      <c r="M142" s="65">
        <v>15.5</v>
      </c>
      <c r="N142" s="66">
        <v>0.31466666666666665</v>
      </c>
      <c r="O142" s="66">
        <v>0.34549999999999997</v>
      </c>
      <c r="P142" s="66">
        <f t="shared" si="2"/>
        <v>0.66016666666666657</v>
      </c>
      <c r="Q142" s="65">
        <v>7.166666666666667</v>
      </c>
    </row>
    <row r="143" spans="1:17" x14ac:dyDescent="0.25">
      <c r="A143" s="64" t="s">
        <v>193</v>
      </c>
      <c r="B143" s="64" t="s">
        <v>34</v>
      </c>
      <c r="C143" s="64">
        <v>8</v>
      </c>
      <c r="D143" s="65">
        <v>143.875</v>
      </c>
      <c r="E143" s="65">
        <v>609.5</v>
      </c>
      <c r="F143" s="65">
        <v>565.25</v>
      </c>
      <c r="G143" s="65">
        <v>147</v>
      </c>
      <c r="H143" s="65">
        <v>6.375</v>
      </c>
      <c r="I143" s="65">
        <v>194.125</v>
      </c>
      <c r="J143" s="65">
        <v>44.25</v>
      </c>
      <c r="K143" s="65">
        <v>3.25</v>
      </c>
      <c r="L143" s="65">
        <v>5</v>
      </c>
      <c r="M143" s="65">
        <v>7.125</v>
      </c>
      <c r="N143" s="66">
        <v>0.31537500000000002</v>
      </c>
      <c r="O143" s="66">
        <v>0.34275000000000005</v>
      </c>
      <c r="P143" s="66">
        <f t="shared" si="2"/>
        <v>0.65812500000000007</v>
      </c>
      <c r="Q143" s="65">
        <v>37.625</v>
      </c>
    </row>
    <row r="144" spans="1:17" x14ac:dyDescent="0.25">
      <c r="A144" s="64" t="s">
        <v>194</v>
      </c>
      <c r="B144" s="64" t="s">
        <v>30</v>
      </c>
      <c r="C144" s="64">
        <v>7</v>
      </c>
      <c r="D144" s="65">
        <v>136.42857142857142</v>
      </c>
      <c r="E144" s="65">
        <v>541.57142857142856</v>
      </c>
      <c r="F144" s="65">
        <v>491.57142857142856</v>
      </c>
      <c r="G144" s="65">
        <v>128.71428571428572</v>
      </c>
      <c r="H144" s="65">
        <v>2.5714285714285716</v>
      </c>
      <c r="I144" s="65">
        <v>160</v>
      </c>
      <c r="J144" s="65">
        <v>50</v>
      </c>
      <c r="K144" s="65">
        <v>2</v>
      </c>
      <c r="L144" s="65">
        <v>4.1428571428571432</v>
      </c>
      <c r="M144" s="65">
        <v>13.142857142857142</v>
      </c>
      <c r="N144" s="66">
        <v>0.32942857142857146</v>
      </c>
      <c r="O144" s="66">
        <v>0.32628571428571423</v>
      </c>
      <c r="P144" s="66">
        <f t="shared" si="2"/>
        <v>0.65571428571428569</v>
      </c>
      <c r="Q144" s="65">
        <v>5.5714285714285712</v>
      </c>
    </row>
    <row r="145" spans="1:17" x14ac:dyDescent="0.25">
      <c r="A145" s="64" t="s">
        <v>195</v>
      </c>
      <c r="B145" s="64" t="s">
        <v>30</v>
      </c>
      <c r="C145" s="64">
        <v>5</v>
      </c>
      <c r="D145" s="65">
        <v>146.80000000000001</v>
      </c>
      <c r="E145" s="65">
        <v>565.19999999999993</v>
      </c>
      <c r="F145" s="65">
        <v>522.79999999999995</v>
      </c>
      <c r="G145" s="65">
        <v>134.19999999999999</v>
      </c>
      <c r="H145" s="65">
        <v>5.6</v>
      </c>
      <c r="I145" s="65">
        <v>176</v>
      </c>
      <c r="J145" s="65">
        <v>42.4</v>
      </c>
      <c r="K145" s="65">
        <v>3.4</v>
      </c>
      <c r="L145" s="65">
        <v>5.8</v>
      </c>
      <c r="M145" s="65">
        <v>13.4</v>
      </c>
      <c r="N145" s="66">
        <v>0.31300000000000006</v>
      </c>
      <c r="O145" s="66">
        <v>0.33860000000000001</v>
      </c>
      <c r="P145" s="66">
        <f t="shared" si="2"/>
        <v>0.65160000000000007</v>
      </c>
      <c r="Q145" s="65">
        <v>5</v>
      </c>
    </row>
    <row r="146" spans="1:17" x14ac:dyDescent="0.25">
      <c r="A146" s="64" t="s">
        <v>196</v>
      </c>
      <c r="B146" s="64" t="s">
        <v>34</v>
      </c>
      <c r="C146" s="64">
        <v>8</v>
      </c>
      <c r="D146" s="65">
        <v>150.125</v>
      </c>
      <c r="E146" s="65">
        <v>625.5</v>
      </c>
      <c r="F146" s="65">
        <v>566.875</v>
      </c>
      <c r="G146" s="65">
        <v>145.875</v>
      </c>
      <c r="H146" s="65">
        <v>0.875</v>
      </c>
      <c r="I146" s="65">
        <v>182.625</v>
      </c>
      <c r="J146" s="65">
        <v>58.625</v>
      </c>
      <c r="K146" s="65">
        <v>1.625</v>
      </c>
      <c r="L146" s="65">
        <v>2.625</v>
      </c>
      <c r="M146" s="65">
        <v>11.25</v>
      </c>
      <c r="N146" s="66">
        <v>0.32674999999999998</v>
      </c>
      <c r="O146" s="66">
        <v>0.32137500000000002</v>
      </c>
      <c r="P146" s="66">
        <f t="shared" si="2"/>
        <v>0.64812500000000006</v>
      </c>
      <c r="Q146" s="65">
        <v>7.125</v>
      </c>
    </row>
    <row r="147" spans="1:17" x14ac:dyDescent="0.25">
      <c r="A147" s="64" t="s">
        <v>197</v>
      </c>
      <c r="B147" s="64" t="s">
        <v>31</v>
      </c>
      <c r="C147" s="64">
        <v>7</v>
      </c>
      <c r="D147" s="65">
        <v>154.71428571428572</v>
      </c>
      <c r="E147" s="65">
        <v>578.71428571428567</v>
      </c>
      <c r="F147" s="65">
        <v>558</v>
      </c>
      <c r="G147" s="65">
        <v>145.42857142857142</v>
      </c>
      <c r="H147" s="65">
        <v>8.2857142857142865</v>
      </c>
      <c r="I147" s="65">
        <v>201.57142857142856</v>
      </c>
      <c r="J147" s="65">
        <v>20.714285714285715</v>
      </c>
      <c r="K147" s="65">
        <v>4</v>
      </c>
      <c r="L147" s="65">
        <v>5.2857142857142856</v>
      </c>
      <c r="M147" s="65">
        <v>18.285714285714285</v>
      </c>
      <c r="N147" s="66">
        <v>0.28799999999999998</v>
      </c>
      <c r="O147" s="66">
        <v>0.36</v>
      </c>
      <c r="P147" s="66">
        <f t="shared" si="2"/>
        <v>0.64799999999999991</v>
      </c>
      <c r="Q147" s="65">
        <v>1.4285714285714286</v>
      </c>
    </row>
    <row r="148" spans="1:17" x14ac:dyDescent="0.25">
      <c r="A148" s="64" t="s">
        <v>198</v>
      </c>
      <c r="B148" s="64" t="s">
        <v>33</v>
      </c>
      <c r="C148" s="64">
        <v>7</v>
      </c>
      <c r="D148" s="65">
        <v>135</v>
      </c>
      <c r="E148" s="65">
        <v>505.14285714285711</v>
      </c>
      <c r="F148" s="65">
        <v>461.57142857142856</v>
      </c>
      <c r="G148" s="65">
        <v>115.42857142857143</v>
      </c>
      <c r="H148" s="65">
        <v>4.2857142857142856</v>
      </c>
      <c r="I148" s="65">
        <v>153.85714285714283</v>
      </c>
      <c r="J148" s="65">
        <v>43.571428571428569</v>
      </c>
      <c r="K148" s="65">
        <v>2.5714285714285716</v>
      </c>
      <c r="L148" s="65">
        <v>2.7142857142857144</v>
      </c>
      <c r="M148" s="65">
        <v>6.2857142857142856</v>
      </c>
      <c r="N148" s="66">
        <v>0.31542857142857139</v>
      </c>
      <c r="O148" s="66">
        <v>0.32942857142857146</v>
      </c>
      <c r="P148" s="66">
        <f t="shared" si="2"/>
        <v>0.6448571428571428</v>
      </c>
      <c r="Q148" s="65">
        <v>14.714285714285714</v>
      </c>
    </row>
    <row r="149" spans="1:17" x14ac:dyDescent="0.25">
      <c r="A149" s="64" t="s">
        <v>199</v>
      </c>
      <c r="B149" s="64" t="s">
        <v>31</v>
      </c>
      <c r="C149" s="64">
        <v>8</v>
      </c>
      <c r="D149" s="65">
        <v>149.75</v>
      </c>
      <c r="E149" s="65">
        <v>566.625</v>
      </c>
      <c r="F149" s="65">
        <v>539.125</v>
      </c>
      <c r="G149" s="65">
        <v>129.75</v>
      </c>
      <c r="H149" s="65">
        <v>11.125</v>
      </c>
      <c r="I149" s="65">
        <v>196.625</v>
      </c>
      <c r="J149" s="65">
        <v>27.5</v>
      </c>
      <c r="K149" s="65">
        <v>2.625</v>
      </c>
      <c r="L149" s="65">
        <v>2.75</v>
      </c>
      <c r="M149" s="65">
        <v>13.625</v>
      </c>
      <c r="N149" s="66">
        <v>0.27987499999999998</v>
      </c>
      <c r="O149" s="66">
        <v>0.36475000000000007</v>
      </c>
      <c r="P149" s="66">
        <f t="shared" si="2"/>
        <v>0.644625</v>
      </c>
      <c r="Q149" s="65">
        <v>3.375</v>
      </c>
    </row>
    <row r="150" spans="1:17" x14ac:dyDescent="0.25">
      <c r="A150" s="64" t="s">
        <v>200</v>
      </c>
      <c r="B150" s="64" t="s">
        <v>34</v>
      </c>
      <c r="C150" s="64">
        <v>5</v>
      </c>
      <c r="D150" s="65">
        <v>141.6</v>
      </c>
      <c r="E150" s="65">
        <v>528</v>
      </c>
      <c r="F150" s="65">
        <v>481</v>
      </c>
      <c r="G150" s="65">
        <v>123</v>
      </c>
      <c r="H150" s="65">
        <v>2.4</v>
      </c>
      <c r="I150" s="65">
        <v>150.6</v>
      </c>
      <c r="J150" s="65">
        <v>47</v>
      </c>
      <c r="K150" s="65">
        <v>6.2</v>
      </c>
      <c r="L150" s="65">
        <v>4.5999999999999996</v>
      </c>
      <c r="M150" s="65">
        <v>13.8</v>
      </c>
      <c r="N150" s="66">
        <v>0.3256</v>
      </c>
      <c r="O150" s="66">
        <v>0.31080000000000002</v>
      </c>
      <c r="P150" s="66">
        <f t="shared" si="2"/>
        <v>0.63640000000000008</v>
      </c>
      <c r="Q150" s="65">
        <v>6.6</v>
      </c>
    </row>
    <row r="151" spans="1:17" x14ac:dyDescent="0.25">
      <c r="A151" s="64" t="s">
        <v>201</v>
      </c>
      <c r="B151" s="64" t="s">
        <v>34</v>
      </c>
      <c r="C151" s="64">
        <v>6</v>
      </c>
      <c r="D151" s="65">
        <v>124</v>
      </c>
      <c r="E151" s="65">
        <v>493.83333333333337</v>
      </c>
      <c r="F151" s="65">
        <v>429.16666666666669</v>
      </c>
      <c r="G151" s="65">
        <v>102.66666666666667</v>
      </c>
      <c r="H151" s="65">
        <v>0.66666666666666663</v>
      </c>
      <c r="I151" s="65">
        <v>126</v>
      </c>
      <c r="J151" s="65">
        <v>64.666666666666671</v>
      </c>
      <c r="K151" s="65">
        <v>2.1666666666666665</v>
      </c>
      <c r="L151" s="65">
        <v>2.5</v>
      </c>
      <c r="M151" s="65">
        <v>5.166666666666667</v>
      </c>
      <c r="N151" s="66">
        <v>0.34133333333333332</v>
      </c>
      <c r="O151" s="66">
        <v>0.29183333333333333</v>
      </c>
      <c r="P151" s="66">
        <f t="shared" si="2"/>
        <v>0.63316666666666666</v>
      </c>
      <c r="Q151" s="65">
        <v>14.333333333333334</v>
      </c>
    </row>
    <row r="152" spans="1:17" x14ac:dyDescent="0.25">
      <c r="A152" s="64" t="s">
        <v>202</v>
      </c>
      <c r="B152" s="64" t="s">
        <v>30</v>
      </c>
      <c r="C152" s="64">
        <v>5</v>
      </c>
      <c r="D152" s="65">
        <v>144.4</v>
      </c>
      <c r="E152" s="65">
        <v>552.20000000000005</v>
      </c>
      <c r="F152" s="65">
        <v>527</v>
      </c>
      <c r="G152" s="65">
        <v>138.6</v>
      </c>
      <c r="H152" s="65">
        <v>3.6</v>
      </c>
      <c r="I152" s="65">
        <v>176.6</v>
      </c>
      <c r="J152" s="65">
        <v>25.2</v>
      </c>
      <c r="K152" s="65">
        <v>1.2</v>
      </c>
      <c r="L152" s="65">
        <v>5.6</v>
      </c>
      <c r="M152" s="65">
        <v>13.4</v>
      </c>
      <c r="N152" s="66">
        <v>0.29579999999999995</v>
      </c>
      <c r="O152" s="66">
        <v>0.33679999999999999</v>
      </c>
      <c r="P152" s="66">
        <f t="shared" si="2"/>
        <v>0.63259999999999994</v>
      </c>
      <c r="Q152" s="65">
        <v>3</v>
      </c>
    </row>
    <row r="153" spans="1:17" x14ac:dyDescent="0.25">
      <c r="A153" s="64" t="s">
        <v>203</v>
      </c>
      <c r="B153" s="64" t="s">
        <v>34</v>
      </c>
      <c r="C153" s="64">
        <v>8</v>
      </c>
      <c r="D153" s="65">
        <v>142.375</v>
      </c>
      <c r="E153" s="65">
        <v>549.5</v>
      </c>
      <c r="F153" s="65">
        <v>499.875</v>
      </c>
      <c r="G153" s="65">
        <v>119.875</v>
      </c>
      <c r="H153" s="65">
        <v>3.375</v>
      </c>
      <c r="I153" s="65">
        <v>160.875</v>
      </c>
      <c r="J153" s="65">
        <v>49.625</v>
      </c>
      <c r="K153" s="65">
        <v>3</v>
      </c>
      <c r="L153" s="65">
        <v>3.75</v>
      </c>
      <c r="M153" s="65">
        <v>7.25</v>
      </c>
      <c r="N153" s="66">
        <v>0.30987499999999996</v>
      </c>
      <c r="O153" s="66">
        <v>0.32075000000000004</v>
      </c>
      <c r="P153" s="66">
        <f t="shared" si="2"/>
        <v>0.63062499999999999</v>
      </c>
      <c r="Q153" s="65">
        <v>40.625</v>
      </c>
    </row>
    <row r="154" spans="1:17" x14ac:dyDescent="0.25">
      <c r="A154" s="64" t="s">
        <v>204</v>
      </c>
      <c r="B154" s="64" t="s">
        <v>34</v>
      </c>
      <c r="C154" s="64">
        <v>6</v>
      </c>
      <c r="D154" s="65">
        <v>148.5</v>
      </c>
      <c r="E154" s="65">
        <v>525.5</v>
      </c>
      <c r="F154" s="65">
        <v>491.16666666666669</v>
      </c>
      <c r="G154" s="65">
        <v>123.66666666666667</v>
      </c>
      <c r="H154" s="65">
        <v>4.166666666666667</v>
      </c>
      <c r="I154" s="65">
        <v>159.66666666666666</v>
      </c>
      <c r="J154" s="65">
        <v>34.333333333333336</v>
      </c>
      <c r="K154" s="65">
        <v>1.5</v>
      </c>
      <c r="L154" s="65">
        <v>5.833333333333333</v>
      </c>
      <c r="M154" s="65">
        <v>9.8333333333333339</v>
      </c>
      <c r="N154" s="66">
        <v>0.29833333333333334</v>
      </c>
      <c r="O154" s="66">
        <v>0.32400000000000001</v>
      </c>
      <c r="P154" s="66">
        <f t="shared" si="2"/>
        <v>0.6223333333333334</v>
      </c>
      <c r="Q154" s="65">
        <v>2</v>
      </c>
    </row>
    <row r="155" spans="1:17" x14ac:dyDescent="0.25">
      <c r="A155" s="64" t="s">
        <v>205</v>
      </c>
      <c r="B155" s="64" t="s">
        <v>30</v>
      </c>
      <c r="C155" s="64">
        <v>7</v>
      </c>
      <c r="D155" s="65">
        <v>128.42857142857142</v>
      </c>
      <c r="E155" s="65">
        <v>478</v>
      </c>
      <c r="F155" s="65">
        <v>443.28571428571428</v>
      </c>
      <c r="G155" s="65">
        <v>109.71428571428571</v>
      </c>
      <c r="H155" s="65">
        <v>3.1428571428571428</v>
      </c>
      <c r="I155" s="65">
        <v>140.85714285714286</v>
      </c>
      <c r="J155" s="65">
        <v>34.714285714285715</v>
      </c>
      <c r="K155" s="65">
        <v>1.4285714285714286</v>
      </c>
      <c r="L155" s="65">
        <v>2.8571428571428572</v>
      </c>
      <c r="M155" s="65">
        <v>14.142857142857142</v>
      </c>
      <c r="N155" s="66">
        <v>0.30171428571428571</v>
      </c>
      <c r="O155" s="66">
        <v>0.3174285714285715</v>
      </c>
      <c r="P155" s="66">
        <f t="shared" si="2"/>
        <v>0.61914285714285722</v>
      </c>
      <c r="Q155" s="65">
        <v>1.5714285714285714</v>
      </c>
    </row>
    <row r="156" spans="1:17" x14ac:dyDescent="0.25">
      <c r="A156" s="64" t="s">
        <v>206</v>
      </c>
      <c r="B156" s="64" t="s">
        <v>34</v>
      </c>
      <c r="C156" s="64">
        <v>5</v>
      </c>
      <c r="D156" s="65">
        <v>149.19999999999999</v>
      </c>
      <c r="E156" s="65">
        <v>591.20000000000005</v>
      </c>
      <c r="F156" s="65">
        <v>555</v>
      </c>
      <c r="G156" s="65">
        <v>142.19999999999999</v>
      </c>
      <c r="H156" s="65">
        <v>0.4</v>
      </c>
      <c r="I156" s="65">
        <v>177.99999999999997</v>
      </c>
      <c r="J156" s="65">
        <v>36.200000000000003</v>
      </c>
      <c r="K156" s="65">
        <v>3.8</v>
      </c>
      <c r="L156" s="65">
        <v>1.4</v>
      </c>
      <c r="M156" s="65">
        <v>7.4</v>
      </c>
      <c r="N156" s="66">
        <v>0.3044</v>
      </c>
      <c r="O156" s="66">
        <v>0.31459999999999999</v>
      </c>
      <c r="P156" s="66">
        <f t="shared" si="2"/>
        <v>0.61899999999999999</v>
      </c>
      <c r="Q156" s="65">
        <v>47</v>
      </c>
    </row>
    <row r="157" spans="1:17" x14ac:dyDescent="0.25">
      <c r="A157" s="64" t="s">
        <v>207</v>
      </c>
      <c r="B157" s="64" t="s">
        <v>34</v>
      </c>
      <c r="C157" s="64">
        <v>10</v>
      </c>
      <c r="D157" s="65">
        <v>148.9</v>
      </c>
      <c r="E157" s="65">
        <v>622.4</v>
      </c>
      <c r="F157" s="65">
        <v>591.5</v>
      </c>
      <c r="G157" s="65">
        <v>155.19999999999999</v>
      </c>
      <c r="H157" s="65">
        <v>1.1000000000000001</v>
      </c>
      <c r="I157" s="65">
        <v>190.9</v>
      </c>
      <c r="J157" s="65">
        <v>30.9</v>
      </c>
      <c r="K157" s="65">
        <v>1.3</v>
      </c>
      <c r="L157" s="65">
        <v>3.2</v>
      </c>
      <c r="M157" s="65">
        <v>8.4</v>
      </c>
      <c r="N157" s="66">
        <v>0.29759999999999998</v>
      </c>
      <c r="O157" s="66">
        <v>0.32040000000000002</v>
      </c>
      <c r="P157" s="66">
        <f t="shared" si="2"/>
        <v>0.61799999999999999</v>
      </c>
      <c r="Q157" s="65">
        <v>25.1</v>
      </c>
    </row>
    <row r="158" spans="1:17" x14ac:dyDescent="0.25">
      <c r="A158" s="64" t="s">
        <v>208</v>
      </c>
      <c r="B158" s="64" t="s">
        <v>30</v>
      </c>
      <c r="C158" s="64">
        <v>5</v>
      </c>
      <c r="D158" s="65">
        <v>136</v>
      </c>
      <c r="E158" s="65">
        <v>435.40000000000003</v>
      </c>
      <c r="F158" s="65">
        <v>410.8</v>
      </c>
      <c r="G158" s="65">
        <v>99.4</v>
      </c>
      <c r="H158" s="65">
        <v>2.8</v>
      </c>
      <c r="I158" s="65">
        <v>128.6</v>
      </c>
      <c r="J158" s="65">
        <v>24.6</v>
      </c>
      <c r="K158" s="65">
        <v>2</v>
      </c>
      <c r="L158" s="65">
        <v>3</v>
      </c>
      <c r="M158" s="65">
        <v>10.8</v>
      </c>
      <c r="N158" s="66">
        <v>0.28700000000000003</v>
      </c>
      <c r="O158" s="66">
        <v>0.314</v>
      </c>
      <c r="P158" s="66">
        <f t="shared" si="2"/>
        <v>0.60099999999999998</v>
      </c>
      <c r="Q158" s="65">
        <v>3.2</v>
      </c>
    </row>
    <row r="159" spans="1:17" x14ac:dyDescent="0.25">
      <c r="A159" s="64" t="s">
        <v>209</v>
      </c>
      <c r="B159" s="64" t="s">
        <v>30</v>
      </c>
      <c r="C159" s="64">
        <v>6</v>
      </c>
      <c r="D159" s="65">
        <v>125.33333333333333</v>
      </c>
      <c r="E159" s="65">
        <v>465.66666666666669</v>
      </c>
      <c r="F159" s="65">
        <v>437.16666666666669</v>
      </c>
      <c r="G159" s="65">
        <v>107.83333333333333</v>
      </c>
      <c r="H159" s="65">
        <v>1.5</v>
      </c>
      <c r="I159" s="65">
        <v>134</v>
      </c>
      <c r="J159" s="65">
        <v>28.5</v>
      </c>
      <c r="K159" s="65">
        <v>0.83333333333333337</v>
      </c>
      <c r="L159" s="65">
        <v>3</v>
      </c>
      <c r="M159" s="65">
        <v>7.166666666666667</v>
      </c>
      <c r="N159" s="66">
        <v>0.29283333333333328</v>
      </c>
      <c r="O159" s="66">
        <v>0.307</v>
      </c>
      <c r="P159" s="66">
        <f t="shared" si="2"/>
        <v>0.59983333333333322</v>
      </c>
      <c r="Q159" s="65">
        <v>4.833333333333333</v>
      </c>
    </row>
    <row r="160" spans="1:17" x14ac:dyDescent="0.25">
      <c r="A160" s="64" t="s">
        <v>210</v>
      </c>
      <c r="B160" s="64" t="s">
        <v>34</v>
      </c>
      <c r="C160" s="64">
        <v>8</v>
      </c>
      <c r="D160" s="65">
        <v>132.875</v>
      </c>
      <c r="E160" s="65">
        <v>514.125</v>
      </c>
      <c r="F160" s="65">
        <v>490.875</v>
      </c>
      <c r="G160" s="65">
        <v>123.125</v>
      </c>
      <c r="H160" s="65">
        <v>2.125</v>
      </c>
      <c r="I160" s="65">
        <v>153</v>
      </c>
      <c r="J160" s="65">
        <v>23.25</v>
      </c>
      <c r="K160" s="65">
        <v>2.875</v>
      </c>
      <c r="L160" s="65">
        <v>4.625</v>
      </c>
      <c r="M160" s="65">
        <v>10.625</v>
      </c>
      <c r="N160" s="66">
        <v>0.28500000000000003</v>
      </c>
      <c r="O160" s="66">
        <v>0.311</v>
      </c>
      <c r="P160" s="66">
        <f t="shared" si="2"/>
        <v>0.59600000000000009</v>
      </c>
      <c r="Q160" s="65">
        <v>6.75</v>
      </c>
    </row>
    <row r="161" spans="1:17" x14ac:dyDescent="0.25">
      <c r="A161" s="64" t="s">
        <v>211</v>
      </c>
      <c r="B161" s="64" t="s">
        <v>34</v>
      </c>
      <c r="C161" s="64">
        <v>8</v>
      </c>
      <c r="D161" s="65">
        <v>148.5</v>
      </c>
      <c r="E161" s="65">
        <v>503.875</v>
      </c>
      <c r="F161" s="65">
        <v>454.5</v>
      </c>
      <c r="G161" s="65">
        <v>106</v>
      </c>
      <c r="H161" s="65">
        <v>1.5</v>
      </c>
      <c r="I161" s="65">
        <v>129.875</v>
      </c>
      <c r="J161" s="65">
        <v>49.375</v>
      </c>
      <c r="K161" s="65">
        <v>3.875</v>
      </c>
      <c r="L161" s="65">
        <v>3.375</v>
      </c>
      <c r="M161" s="65">
        <v>5.625</v>
      </c>
      <c r="N161" s="66">
        <v>0.3095</v>
      </c>
      <c r="O161" s="66">
        <v>0.28337500000000004</v>
      </c>
      <c r="P161" s="66">
        <f t="shared" si="2"/>
        <v>0.59287500000000004</v>
      </c>
      <c r="Q161" s="65">
        <v>14.625</v>
      </c>
    </row>
    <row r="162" spans="1:17" x14ac:dyDescent="0.25">
      <c r="A162" s="64" t="s">
        <v>212</v>
      </c>
      <c r="B162" s="64" t="s">
        <v>34</v>
      </c>
      <c r="C162" s="64">
        <v>5</v>
      </c>
      <c r="D162" s="65">
        <v>157.6</v>
      </c>
      <c r="E162" s="65">
        <v>578</v>
      </c>
      <c r="F162" s="65">
        <v>537</v>
      </c>
      <c r="G162" s="65">
        <v>124.4</v>
      </c>
      <c r="H162" s="65">
        <v>5.8</v>
      </c>
      <c r="I162" s="65">
        <v>163.59999999999997</v>
      </c>
      <c r="J162" s="65">
        <v>41</v>
      </c>
      <c r="K162" s="65">
        <v>3.8</v>
      </c>
      <c r="L162" s="65">
        <v>4.2</v>
      </c>
      <c r="M162" s="65">
        <v>15.4</v>
      </c>
      <c r="N162" s="66">
        <v>0.28639999999999999</v>
      </c>
      <c r="O162" s="66">
        <v>0.30520000000000003</v>
      </c>
      <c r="P162" s="66">
        <f t="shared" si="2"/>
        <v>0.59160000000000001</v>
      </c>
      <c r="Q162" s="65">
        <v>2.2000000000000002</v>
      </c>
    </row>
    <row r="163" spans="1:17" x14ac:dyDescent="0.25">
      <c r="A163" s="64" t="s">
        <v>213</v>
      </c>
      <c r="B163" s="64" t="s">
        <v>34</v>
      </c>
      <c r="C163" s="64">
        <v>6</v>
      </c>
      <c r="D163" s="65">
        <v>146.5</v>
      </c>
      <c r="E163" s="65">
        <v>593.16666666666663</v>
      </c>
      <c r="F163" s="65">
        <v>547.66666666666663</v>
      </c>
      <c r="G163" s="65">
        <v>127.83333333333333</v>
      </c>
      <c r="H163" s="65">
        <v>0.83333333333333337</v>
      </c>
      <c r="I163" s="65">
        <v>161.16666666666666</v>
      </c>
      <c r="J163" s="65">
        <v>45.5</v>
      </c>
      <c r="K163" s="65">
        <v>1.3333333333333333</v>
      </c>
      <c r="L163" s="65">
        <v>3</v>
      </c>
      <c r="M163" s="65">
        <v>8.6666666666666661</v>
      </c>
      <c r="N163" s="66">
        <v>0.29216666666666663</v>
      </c>
      <c r="O163" s="66">
        <v>0.29433333333333339</v>
      </c>
      <c r="P163" s="66">
        <f t="shared" si="2"/>
        <v>0.58650000000000002</v>
      </c>
      <c r="Q163" s="65">
        <v>10.333333333333334</v>
      </c>
    </row>
    <row r="164" spans="1:17" x14ac:dyDescent="0.25">
      <c r="A164" s="64" t="s">
        <v>214</v>
      </c>
      <c r="B164" s="64" t="s">
        <v>30</v>
      </c>
      <c r="C164" s="64">
        <v>5</v>
      </c>
      <c r="D164" s="65">
        <v>153.19999999999999</v>
      </c>
      <c r="E164" s="65">
        <v>625.4</v>
      </c>
      <c r="F164" s="65">
        <v>586</v>
      </c>
      <c r="G164" s="65">
        <v>144.6</v>
      </c>
      <c r="H164" s="65">
        <v>1.8</v>
      </c>
      <c r="I164" s="65">
        <v>172.6</v>
      </c>
      <c r="J164" s="65">
        <v>39.4</v>
      </c>
      <c r="K164" s="65">
        <v>0.2</v>
      </c>
      <c r="L164" s="65">
        <v>2.4</v>
      </c>
      <c r="M164" s="65">
        <v>6</v>
      </c>
      <c r="N164" s="66">
        <v>0.29199999999999998</v>
      </c>
      <c r="O164" s="66">
        <v>0.29259999999999997</v>
      </c>
      <c r="P164" s="66">
        <f t="shared" si="2"/>
        <v>0.58460000000000001</v>
      </c>
      <c r="Q164" s="65">
        <v>29.4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6055-453A-44E5-B32D-0909B8E09B7A}">
  <dimension ref="A1:L143"/>
  <sheetViews>
    <sheetView topLeftCell="A118" workbookViewId="0">
      <selection activeCell="A2" sqref="A2:L143"/>
    </sheetView>
  </sheetViews>
  <sheetFormatPr defaultRowHeight="13.8" x14ac:dyDescent="0.25"/>
  <cols>
    <col min="1" max="1" width="25.88671875" style="67" bestFit="1" customWidth="1"/>
    <col min="2" max="2" width="20.109375" style="67" bestFit="1" customWidth="1"/>
    <col min="3" max="3" width="9.6640625" style="72" bestFit="1" customWidth="1"/>
    <col min="4" max="4" width="8.21875" style="68" bestFit="1" customWidth="1"/>
    <col min="5" max="5" width="7" style="68" bestFit="1" customWidth="1"/>
    <col min="6" max="6" width="8.33203125" style="68" bestFit="1" customWidth="1"/>
    <col min="7" max="7" width="7.33203125" style="68" bestFit="1" customWidth="1"/>
    <col min="8" max="8" width="8.33203125" style="68" bestFit="1" customWidth="1"/>
    <col min="9" max="9" width="8.21875" style="68" bestFit="1" customWidth="1"/>
    <col min="10" max="12" width="9.77734375" style="68" bestFit="1" customWidth="1"/>
    <col min="13" max="16384" width="8.88671875" style="67"/>
  </cols>
  <sheetData>
    <row r="1" spans="1:12" s="63" customFormat="1" x14ac:dyDescent="0.25">
      <c r="A1" s="60" t="s">
        <v>215</v>
      </c>
      <c r="B1" s="60" t="s">
        <v>49</v>
      </c>
      <c r="C1" s="70" t="s">
        <v>38</v>
      </c>
      <c r="D1" s="61" t="s">
        <v>39</v>
      </c>
      <c r="E1" s="61" t="s">
        <v>15</v>
      </c>
      <c r="F1" s="61" t="s">
        <v>40</v>
      </c>
      <c r="G1" s="61" t="s">
        <v>41</v>
      </c>
      <c r="H1" s="61" t="s">
        <v>18</v>
      </c>
      <c r="I1" s="61" t="s">
        <v>42</v>
      </c>
      <c r="J1" s="61" t="s">
        <v>19</v>
      </c>
      <c r="K1" s="61" t="s">
        <v>43</v>
      </c>
      <c r="L1" s="61" t="s">
        <v>21</v>
      </c>
    </row>
    <row r="2" spans="1:12" x14ac:dyDescent="0.25">
      <c r="A2" s="64" t="s">
        <v>216</v>
      </c>
      <c r="B2" s="64">
        <v>6</v>
      </c>
      <c r="C2" s="71">
        <v>3.8349999999999995</v>
      </c>
      <c r="D2" s="65">
        <v>0.83333333333333337</v>
      </c>
      <c r="E2" s="65">
        <v>36.5</v>
      </c>
      <c r="F2" s="65">
        <v>21.5</v>
      </c>
      <c r="G2" s="65">
        <v>167.33333333333334</v>
      </c>
      <c r="H2" s="65">
        <v>171.66666666666666</v>
      </c>
      <c r="I2" s="65">
        <v>68.333333333333329</v>
      </c>
      <c r="J2" s="65">
        <v>11</v>
      </c>
      <c r="K2" s="65">
        <v>60.5</v>
      </c>
      <c r="L2" s="65">
        <v>54.666666666666664</v>
      </c>
    </row>
    <row r="3" spans="1:12" x14ac:dyDescent="0.25">
      <c r="A3" s="64" t="s">
        <v>217</v>
      </c>
      <c r="B3" s="64">
        <v>7</v>
      </c>
      <c r="C3" s="71">
        <v>3</v>
      </c>
      <c r="D3" s="65">
        <v>12.857142857142858</v>
      </c>
      <c r="E3" s="65">
        <v>60.571428571428569</v>
      </c>
      <c r="F3" s="65">
        <v>0</v>
      </c>
      <c r="G3" s="65">
        <v>80.474285714285699</v>
      </c>
      <c r="H3" s="65">
        <v>68.285714285714292</v>
      </c>
      <c r="I3" s="65">
        <v>26.857142857142858</v>
      </c>
      <c r="J3" s="65">
        <v>4.8571428571428568</v>
      </c>
      <c r="K3" s="65">
        <v>65.857142857142861</v>
      </c>
      <c r="L3" s="65">
        <v>35.428571428571431</v>
      </c>
    </row>
    <row r="4" spans="1:12" x14ac:dyDescent="0.25">
      <c r="A4" s="64" t="s">
        <v>218</v>
      </c>
      <c r="B4" s="64">
        <v>7</v>
      </c>
      <c r="C4" s="71">
        <v>2.7757142857142854</v>
      </c>
      <c r="D4" s="65">
        <v>1.2857142857142858</v>
      </c>
      <c r="E4" s="65">
        <v>35.571428571428569</v>
      </c>
      <c r="F4" s="65">
        <v>32.142857142857146</v>
      </c>
      <c r="G4" s="65">
        <v>244.57285714285717</v>
      </c>
      <c r="H4" s="65">
        <v>189.42857142857142</v>
      </c>
      <c r="I4" s="65">
        <v>74.428571428571431</v>
      </c>
      <c r="J4" s="65">
        <v>18</v>
      </c>
      <c r="K4" s="65">
        <v>175.57142857142858</v>
      </c>
      <c r="L4" s="65">
        <v>86.857142857142861</v>
      </c>
    </row>
    <row r="5" spans="1:12" x14ac:dyDescent="0.25">
      <c r="A5" s="64" t="s">
        <v>219</v>
      </c>
      <c r="B5" s="64">
        <v>10</v>
      </c>
      <c r="C5" s="71">
        <v>2.9119999999999999</v>
      </c>
      <c r="D5" s="65">
        <v>0</v>
      </c>
      <c r="E5" s="65">
        <v>35.700000000000003</v>
      </c>
      <c r="F5" s="65">
        <v>35</v>
      </c>
      <c r="G5" s="65">
        <v>262.46699999999998</v>
      </c>
      <c r="H5" s="65">
        <v>233.5</v>
      </c>
      <c r="I5" s="65">
        <v>84.1</v>
      </c>
      <c r="J5" s="65">
        <v>18.600000000000001</v>
      </c>
      <c r="K5" s="65">
        <v>208.2</v>
      </c>
      <c r="L5" s="65">
        <v>71.099999999999994</v>
      </c>
    </row>
    <row r="6" spans="1:12" x14ac:dyDescent="0.25">
      <c r="A6" s="64" t="s">
        <v>220</v>
      </c>
      <c r="B6" s="64">
        <v>8</v>
      </c>
      <c r="C6" s="71">
        <v>4.0237499999999997</v>
      </c>
      <c r="D6" s="65">
        <v>0.875</v>
      </c>
      <c r="E6" s="65">
        <v>35.5</v>
      </c>
      <c r="F6" s="65">
        <v>25.75</v>
      </c>
      <c r="G6" s="65">
        <v>176.33374999999998</v>
      </c>
      <c r="H6" s="65">
        <v>179.375</v>
      </c>
      <c r="I6" s="65">
        <v>79</v>
      </c>
      <c r="J6" s="65">
        <v>11.625</v>
      </c>
      <c r="K6" s="65">
        <v>115.375</v>
      </c>
      <c r="L6" s="65">
        <v>75.75</v>
      </c>
    </row>
    <row r="7" spans="1:12" x14ac:dyDescent="0.25">
      <c r="A7" s="64" t="s">
        <v>221</v>
      </c>
      <c r="B7" s="64">
        <v>5</v>
      </c>
      <c r="C7" s="71">
        <v>3.3319999999999999</v>
      </c>
      <c r="D7" s="65">
        <v>16.8</v>
      </c>
      <c r="E7" s="65">
        <v>59.6</v>
      </c>
      <c r="F7" s="65">
        <v>1.4</v>
      </c>
      <c r="G7" s="65">
        <v>120.73399999999999</v>
      </c>
      <c r="H7" s="65">
        <v>108</v>
      </c>
      <c r="I7" s="65">
        <v>42.8</v>
      </c>
      <c r="J7" s="65">
        <v>8.8000000000000007</v>
      </c>
      <c r="K7" s="65">
        <v>83.8</v>
      </c>
      <c r="L7" s="65">
        <v>49.2</v>
      </c>
    </row>
    <row r="8" spans="1:12" x14ac:dyDescent="0.25">
      <c r="A8" s="64" t="s">
        <v>222</v>
      </c>
      <c r="B8" s="64">
        <v>7</v>
      </c>
      <c r="C8" s="71">
        <v>3.2357142857142862</v>
      </c>
      <c r="D8" s="65">
        <v>1.1428571428571428</v>
      </c>
      <c r="E8" s="65">
        <v>38.857142857142854</v>
      </c>
      <c r="F8" s="65">
        <v>23.428571428571427</v>
      </c>
      <c r="G8" s="65">
        <v>201.76142857142855</v>
      </c>
      <c r="H8" s="65">
        <v>210.57142857142858</v>
      </c>
      <c r="I8" s="65">
        <v>73.571428571428569</v>
      </c>
      <c r="J8" s="65">
        <v>16.714285714285715</v>
      </c>
      <c r="K8" s="65">
        <v>73.285714285714292</v>
      </c>
      <c r="L8" s="65">
        <v>56.428571428571431</v>
      </c>
    </row>
    <row r="9" spans="1:12" x14ac:dyDescent="0.25">
      <c r="A9" s="64" t="s">
        <v>223</v>
      </c>
      <c r="B9" s="64">
        <v>5</v>
      </c>
      <c r="C9" s="71">
        <v>3.944</v>
      </c>
      <c r="D9" s="65">
        <v>0.2</v>
      </c>
      <c r="E9" s="65">
        <v>32.4</v>
      </c>
      <c r="F9" s="65">
        <v>31.8</v>
      </c>
      <c r="G9" s="65">
        <v>220.8</v>
      </c>
      <c r="H9" s="65">
        <v>205.4</v>
      </c>
      <c r="I9" s="65">
        <v>94.4</v>
      </c>
      <c r="J9" s="65">
        <v>14.6</v>
      </c>
      <c r="K9" s="65">
        <v>132.19999999999999</v>
      </c>
      <c r="L9" s="65">
        <v>87.6</v>
      </c>
    </row>
    <row r="10" spans="1:12" x14ac:dyDescent="0.25">
      <c r="A10" s="64" t="s">
        <v>224</v>
      </c>
      <c r="B10" s="64">
        <v>5</v>
      </c>
      <c r="C10" s="71">
        <v>3.5619999999999998</v>
      </c>
      <c r="D10" s="65">
        <v>0</v>
      </c>
      <c r="E10" s="65">
        <v>34.4</v>
      </c>
      <c r="F10" s="65">
        <v>33.4</v>
      </c>
      <c r="G10" s="65">
        <v>218.73400000000001</v>
      </c>
      <c r="H10" s="65">
        <v>210.4</v>
      </c>
      <c r="I10" s="65">
        <v>86.2</v>
      </c>
      <c r="J10" s="65">
        <v>16.399999999999999</v>
      </c>
      <c r="K10" s="65">
        <v>97</v>
      </c>
      <c r="L10" s="65">
        <v>71.8</v>
      </c>
    </row>
    <row r="11" spans="1:12" x14ac:dyDescent="0.25">
      <c r="A11" s="64" t="s">
        <v>225</v>
      </c>
      <c r="B11" s="64">
        <v>5</v>
      </c>
      <c r="C11" s="71">
        <v>3.0439999999999996</v>
      </c>
      <c r="D11" s="65">
        <v>0</v>
      </c>
      <c r="E11" s="65">
        <v>32.6</v>
      </c>
      <c r="F11" s="65">
        <v>31.4</v>
      </c>
      <c r="G11" s="65">
        <v>250.53400000000002</v>
      </c>
      <c r="H11" s="65">
        <v>219.6</v>
      </c>
      <c r="I11" s="65">
        <v>84.6</v>
      </c>
      <c r="J11" s="65">
        <v>15.4</v>
      </c>
      <c r="K11" s="65">
        <v>187.6</v>
      </c>
      <c r="L11" s="65">
        <v>82.6</v>
      </c>
    </row>
    <row r="12" spans="1:12" x14ac:dyDescent="0.25">
      <c r="A12" s="64" t="s">
        <v>226</v>
      </c>
      <c r="B12" s="64">
        <v>5</v>
      </c>
      <c r="C12" s="71">
        <v>3.6479999999999997</v>
      </c>
      <c r="D12" s="65">
        <v>2.4</v>
      </c>
      <c r="E12" s="65">
        <v>36.200000000000003</v>
      </c>
      <c r="F12" s="65">
        <v>21.2</v>
      </c>
      <c r="G12" s="65">
        <v>168.934</v>
      </c>
      <c r="H12" s="65">
        <v>177.4</v>
      </c>
      <c r="I12" s="65">
        <v>67.2</v>
      </c>
      <c r="J12" s="65">
        <v>10.4</v>
      </c>
      <c r="K12" s="65">
        <v>96</v>
      </c>
      <c r="L12" s="65">
        <v>49.6</v>
      </c>
    </row>
    <row r="13" spans="1:12" x14ac:dyDescent="0.25">
      <c r="A13" s="64" t="s">
        <v>227</v>
      </c>
      <c r="B13" s="64">
        <v>5</v>
      </c>
      <c r="C13" s="71">
        <v>3.532</v>
      </c>
      <c r="D13" s="65">
        <v>0.8</v>
      </c>
      <c r="E13" s="65">
        <v>34</v>
      </c>
      <c r="F13" s="65">
        <v>26.6</v>
      </c>
      <c r="G13" s="65">
        <v>180.46600000000001</v>
      </c>
      <c r="H13" s="65">
        <v>165.8</v>
      </c>
      <c r="I13" s="65">
        <v>71.2</v>
      </c>
      <c r="J13" s="65">
        <v>13.8</v>
      </c>
      <c r="K13" s="65">
        <v>103.2</v>
      </c>
      <c r="L13" s="65">
        <v>62.6</v>
      </c>
    </row>
    <row r="14" spans="1:12" x14ac:dyDescent="0.25">
      <c r="A14" s="64" t="s">
        <v>228</v>
      </c>
      <c r="B14" s="64">
        <v>8</v>
      </c>
      <c r="C14" s="71">
        <v>3.23875</v>
      </c>
      <c r="D14" s="65">
        <v>0.25</v>
      </c>
      <c r="E14" s="65">
        <v>35.5</v>
      </c>
      <c r="F14" s="65">
        <v>30.5</v>
      </c>
      <c r="G14" s="65">
        <v>220.87499999999997</v>
      </c>
      <c r="H14" s="65">
        <v>203.375</v>
      </c>
      <c r="I14" s="65">
        <v>78.5</v>
      </c>
      <c r="J14" s="65">
        <v>14.625</v>
      </c>
      <c r="K14" s="65">
        <v>126.875</v>
      </c>
      <c r="L14" s="65">
        <v>64.625</v>
      </c>
    </row>
    <row r="15" spans="1:12" x14ac:dyDescent="0.25">
      <c r="A15" s="64" t="s">
        <v>229</v>
      </c>
      <c r="B15" s="64">
        <v>7</v>
      </c>
      <c r="C15" s="71">
        <v>3.7928571428571436</v>
      </c>
      <c r="D15" s="65">
        <v>0.14285714285714285</v>
      </c>
      <c r="E15" s="65">
        <v>36.857142857142854</v>
      </c>
      <c r="F15" s="65">
        <v>33.857142857142854</v>
      </c>
      <c r="G15" s="65">
        <v>231.3342857142857</v>
      </c>
      <c r="H15" s="65">
        <v>246.28571428571428</v>
      </c>
      <c r="I15" s="65">
        <v>95.571428571428569</v>
      </c>
      <c r="J15" s="65">
        <v>16.857142857142858</v>
      </c>
      <c r="K15" s="65">
        <v>90.571428571428569</v>
      </c>
      <c r="L15" s="65">
        <v>78.142857142857139</v>
      </c>
    </row>
    <row r="16" spans="1:12" x14ac:dyDescent="0.25">
      <c r="A16" s="64" t="s">
        <v>230</v>
      </c>
      <c r="B16" s="64">
        <v>8</v>
      </c>
      <c r="C16" s="71">
        <v>3.1825000000000001</v>
      </c>
      <c r="D16" s="65">
        <v>0</v>
      </c>
      <c r="E16" s="65">
        <v>36.875</v>
      </c>
      <c r="F16" s="65">
        <v>36</v>
      </c>
      <c r="G16" s="65">
        <v>271.99874999999997</v>
      </c>
      <c r="H16" s="65">
        <v>227.625</v>
      </c>
      <c r="I16" s="65">
        <v>92.125</v>
      </c>
      <c r="J16" s="65">
        <v>28.25</v>
      </c>
      <c r="K16" s="65">
        <v>152.375</v>
      </c>
      <c r="L16" s="65">
        <v>67.125</v>
      </c>
    </row>
    <row r="17" spans="1:12" x14ac:dyDescent="0.25">
      <c r="A17" s="64" t="s">
        <v>231</v>
      </c>
      <c r="B17" s="64">
        <v>7</v>
      </c>
      <c r="C17" s="71">
        <v>3.29</v>
      </c>
      <c r="D17" s="65">
        <v>8.1428571428571423</v>
      </c>
      <c r="E17" s="65">
        <v>52.571428571428569</v>
      </c>
      <c r="F17" s="65">
        <v>2.1428571428571428</v>
      </c>
      <c r="G17" s="65">
        <v>106.19000000000001</v>
      </c>
      <c r="H17" s="65">
        <v>83</v>
      </c>
      <c r="I17" s="65">
        <v>39.714285714285715</v>
      </c>
      <c r="J17" s="65">
        <v>8</v>
      </c>
      <c r="K17" s="65">
        <v>70.714285714285708</v>
      </c>
      <c r="L17" s="65">
        <v>54.285714285714285</v>
      </c>
    </row>
    <row r="18" spans="1:12" x14ac:dyDescent="0.25">
      <c r="A18" s="64" t="s">
        <v>232</v>
      </c>
      <c r="B18" s="64">
        <v>5</v>
      </c>
      <c r="C18" s="71">
        <v>3.3679999999999994</v>
      </c>
      <c r="D18" s="65">
        <v>5.6</v>
      </c>
      <c r="E18" s="65">
        <v>49</v>
      </c>
      <c r="F18" s="65">
        <v>1.6</v>
      </c>
      <c r="G18" s="65">
        <v>83.465999999999994</v>
      </c>
      <c r="H18" s="65">
        <v>79.8</v>
      </c>
      <c r="I18" s="65">
        <v>29.2</v>
      </c>
      <c r="J18" s="65">
        <v>6</v>
      </c>
      <c r="K18" s="65">
        <v>39.200000000000003</v>
      </c>
      <c r="L18" s="65">
        <v>23.6</v>
      </c>
    </row>
    <row r="19" spans="1:12" x14ac:dyDescent="0.25">
      <c r="A19" s="64" t="s">
        <v>233</v>
      </c>
      <c r="B19" s="64">
        <v>6</v>
      </c>
      <c r="C19" s="71">
        <v>3.5749999999999997</v>
      </c>
      <c r="D19" s="65">
        <v>0</v>
      </c>
      <c r="E19" s="65">
        <v>35.833333333333336</v>
      </c>
      <c r="F19" s="65">
        <v>33.5</v>
      </c>
      <c r="G19" s="65">
        <v>228.61166666666668</v>
      </c>
      <c r="H19" s="65">
        <v>237</v>
      </c>
      <c r="I19" s="65">
        <v>89.833333333333329</v>
      </c>
      <c r="J19" s="65">
        <v>18.333333333333332</v>
      </c>
      <c r="K19" s="65">
        <v>87.166666666666671</v>
      </c>
      <c r="L19" s="65">
        <v>65.833333333333329</v>
      </c>
    </row>
    <row r="20" spans="1:12" x14ac:dyDescent="0.25">
      <c r="A20" s="64" t="s">
        <v>234</v>
      </c>
      <c r="B20" s="64">
        <v>7</v>
      </c>
      <c r="C20" s="71">
        <v>2.65</v>
      </c>
      <c r="D20" s="65">
        <v>14.285714285714286</v>
      </c>
      <c r="E20" s="65">
        <v>59.428571428571431</v>
      </c>
      <c r="F20" s="65">
        <v>1.5714285714285714</v>
      </c>
      <c r="G20" s="65">
        <v>97.857142857142861</v>
      </c>
      <c r="H20" s="65">
        <v>94.571428571428569</v>
      </c>
      <c r="I20" s="65">
        <v>28.714285714285715</v>
      </c>
      <c r="J20" s="65">
        <v>5</v>
      </c>
      <c r="K20" s="65">
        <v>49.571428571428569</v>
      </c>
      <c r="L20" s="65">
        <v>32.142857142857146</v>
      </c>
    </row>
    <row r="21" spans="1:12" x14ac:dyDescent="0.25">
      <c r="A21" s="64" t="s">
        <v>235</v>
      </c>
      <c r="B21" s="64">
        <v>5</v>
      </c>
      <c r="C21" s="71">
        <v>3.7119999999999997</v>
      </c>
      <c r="D21" s="65">
        <v>0</v>
      </c>
      <c r="E21" s="65">
        <v>36.4</v>
      </c>
      <c r="F21" s="65">
        <v>34</v>
      </c>
      <c r="G21" s="65">
        <v>228.602</v>
      </c>
      <c r="H21" s="65">
        <v>206.4</v>
      </c>
      <c r="I21" s="65">
        <v>92.2</v>
      </c>
      <c r="J21" s="65">
        <v>23</v>
      </c>
      <c r="K21" s="65">
        <v>169.8</v>
      </c>
      <c r="L21" s="65">
        <v>99.2</v>
      </c>
    </row>
    <row r="22" spans="1:12" x14ac:dyDescent="0.25">
      <c r="A22" s="64" t="s">
        <v>236</v>
      </c>
      <c r="B22" s="64">
        <v>5</v>
      </c>
      <c r="C22" s="71">
        <v>3.38</v>
      </c>
      <c r="D22" s="65">
        <v>0</v>
      </c>
      <c r="E22" s="65">
        <v>39.4</v>
      </c>
      <c r="F22" s="65">
        <v>35.799999999999997</v>
      </c>
      <c r="G22" s="65">
        <v>255.46800000000002</v>
      </c>
      <c r="H22" s="65">
        <v>243.4</v>
      </c>
      <c r="I22" s="65">
        <v>95.2</v>
      </c>
      <c r="J22" s="65">
        <v>20.6</v>
      </c>
      <c r="K22" s="65">
        <v>92.2</v>
      </c>
      <c r="L22" s="65">
        <v>76</v>
      </c>
    </row>
    <row r="23" spans="1:12" x14ac:dyDescent="0.25">
      <c r="A23" s="64" t="s">
        <v>237</v>
      </c>
      <c r="B23" s="64">
        <v>6</v>
      </c>
      <c r="C23" s="71">
        <v>3.59</v>
      </c>
      <c r="D23" s="65">
        <v>8</v>
      </c>
      <c r="E23" s="65">
        <v>62</v>
      </c>
      <c r="F23" s="65">
        <v>0.16666666666666666</v>
      </c>
      <c r="G23" s="65">
        <v>104.27666666666666</v>
      </c>
      <c r="H23" s="65">
        <v>110</v>
      </c>
      <c r="I23" s="65">
        <v>43.333333333333336</v>
      </c>
      <c r="J23" s="65">
        <v>4.5</v>
      </c>
      <c r="K23" s="65">
        <v>42.333333333333336</v>
      </c>
      <c r="L23" s="65">
        <v>42.166666666666664</v>
      </c>
    </row>
    <row r="24" spans="1:12" x14ac:dyDescent="0.25">
      <c r="A24" s="64" t="s">
        <v>238</v>
      </c>
      <c r="B24" s="64">
        <v>5</v>
      </c>
      <c r="C24" s="71">
        <v>4.1159999999999997</v>
      </c>
      <c r="D24" s="65">
        <v>2.2000000000000002</v>
      </c>
      <c r="E24" s="65">
        <v>49</v>
      </c>
      <c r="F24" s="65">
        <v>12.6</v>
      </c>
      <c r="G24" s="65">
        <v>135.46799999999999</v>
      </c>
      <c r="H24" s="65">
        <v>143.19999999999999</v>
      </c>
      <c r="I24" s="65">
        <v>62.6</v>
      </c>
      <c r="J24" s="65">
        <v>12.2</v>
      </c>
      <c r="K24" s="65">
        <v>86.8</v>
      </c>
      <c r="L24" s="65">
        <v>57</v>
      </c>
    </row>
    <row r="25" spans="1:12" x14ac:dyDescent="0.25">
      <c r="A25" s="64" t="s">
        <v>239</v>
      </c>
      <c r="B25" s="64">
        <v>6</v>
      </c>
      <c r="C25" s="71">
        <v>3.4933333333333336</v>
      </c>
      <c r="D25" s="65">
        <v>9</v>
      </c>
      <c r="E25" s="65">
        <v>47.5</v>
      </c>
      <c r="F25" s="65">
        <v>0.16666666666666666</v>
      </c>
      <c r="G25" s="65">
        <v>69.056666666666672</v>
      </c>
      <c r="H25" s="65">
        <v>58.5</v>
      </c>
      <c r="I25" s="65">
        <v>24.833333333333332</v>
      </c>
      <c r="J25" s="65">
        <v>6.166666666666667</v>
      </c>
      <c r="K25" s="65">
        <v>52.333333333333336</v>
      </c>
      <c r="L25" s="65">
        <v>33.166666666666664</v>
      </c>
    </row>
    <row r="26" spans="1:12" x14ac:dyDescent="0.25">
      <c r="A26" s="64" t="s">
        <v>240</v>
      </c>
      <c r="B26" s="64">
        <v>10</v>
      </c>
      <c r="C26" s="71">
        <v>3.2659999999999996</v>
      </c>
      <c r="D26" s="65">
        <v>9.9</v>
      </c>
      <c r="E26" s="65">
        <v>54.4</v>
      </c>
      <c r="F26" s="65">
        <v>0.6</v>
      </c>
      <c r="G26" s="65">
        <v>73.632999999999996</v>
      </c>
      <c r="H26" s="65">
        <v>68.900000000000006</v>
      </c>
      <c r="I26" s="65">
        <v>26.2</v>
      </c>
      <c r="J26" s="65">
        <v>4.5</v>
      </c>
      <c r="K26" s="65">
        <v>39.9</v>
      </c>
      <c r="L26" s="65">
        <v>32.9</v>
      </c>
    </row>
    <row r="27" spans="1:12" x14ac:dyDescent="0.25">
      <c r="A27" s="64" t="s">
        <v>241</v>
      </c>
      <c r="B27" s="64">
        <v>5</v>
      </c>
      <c r="C27" s="71">
        <v>4.202</v>
      </c>
      <c r="D27" s="65">
        <v>0.8</v>
      </c>
      <c r="E27" s="65">
        <v>35.6</v>
      </c>
      <c r="F27" s="65">
        <v>21.4</v>
      </c>
      <c r="G27" s="65">
        <v>158.86799999999999</v>
      </c>
      <c r="H27" s="65">
        <v>160.80000000000001</v>
      </c>
      <c r="I27" s="65">
        <v>72</v>
      </c>
      <c r="J27" s="65">
        <v>12</v>
      </c>
      <c r="K27" s="65">
        <v>79</v>
      </c>
      <c r="L27" s="65">
        <v>76.8</v>
      </c>
    </row>
    <row r="28" spans="1:12" x14ac:dyDescent="0.25">
      <c r="A28" s="64" t="s">
        <v>242</v>
      </c>
      <c r="B28" s="64">
        <v>8</v>
      </c>
      <c r="C28" s="71">
        <v>3.0962499999999999</v>
      </c>
      <c r="D28" s="65">
        <v>17.5</v>
      </c>
      <c r="E28" s="65">
        <v>58.75</v>
      </c>
      <c r="F28" s="65">
        <v>0.375</v>
      </c>
      <c r="G28" s="65">
        <v>87.960000000000008</v>
      </c>
      <c r="H28" s="65">
        <v>81</v>
      </c>
      <c r="I28" s="65">
        <v>29.875</v>
      </c>
      <c r="J28" s="65">
        <v>5</v>
      </c>
      <c r="K28" s="65">
        <v>52</v>
      </c>
      <c r="L28" s="65">
        <v>33.75</v>
      </c>
    </row>
    <row r="29" spans="1:12" x14ac:dyDescent="0.25">
      <c r="A29" s="64" t="s">
        <v>243</v>
      </c>
      <c r="B29" s="64">
        <v>6</v>
      </c>
      <c r="C29" s="71">
        <v>3.3816666666666664</v>
      </c>
      <c r="D29" s="65">
        <v>0.16666666666666666</v>
      </c>
      <c r="E29" s="65">
        <v>33.833333333333336</v>
      </c>
      <c r="F29" s="65">
        <v>32.333333333333336</v>
      </c>
      <c r="G29" s="65">
        <v>240.10999999999999</v>
      </c>
      <c r="H29" s="65">
        <v>240.16666666666666</v>
      </c>
      <c r="I29" s="65">
        <v>90.833333333333329</v>
      </c>
      <c r="J29" s="65">
        <v>17.166666666666668</v>
      </c>
      <c r="K29" s="65">
        <v>130.66666666666666</v>
      </c>
      <c r="L29" s="65">
        <v>72.5</v>
      </c>
    </row>
    <row r="30" spans="1:12" x14ac:dyDescent="0.25">
      <c r="A30" s="64" t="s">
        <v>244</v>
      </c>
      <c r="B30" s="64">
        <v>5</v>
      </c>
      <c r="C30" s="71">
        <v>3.3659999999999997</v>
      </c>
      <c r="D30" s="65">
        <v>4.4000000000000004</v>
      </c>
      <c r="E30" s="65">
        <v>58</v>
      </c>
      <c r="F30" s="65">
        <v>0</v>
      </c>
      <c r="G30" s="65">
        <v>90.668000000000006</v>
      </c>
      <c r="H30" s="65">
        <v>95.4</v>
      </c>
      <c r="I30" s="65">
        <v>33.799999999999997</v>
      </c>
      <c r="J30" s="65">
        <v>6.4</v>
      </c>
      <c r="K30" s="65">
        <v>48.8</v>
      </c>
      <c r="L30" s="65">
        <v>30</v>
      </c>
    </row>
    <row r="31" spans="1:12" x14ac:dyDescent="0.25">
      <c r="A31" s="64" t="s">
        <v>245</v>
      </c>
      <c r="B31" s="64">
        <v>10</v>
      </c>
      <c r="C31" s="71">
        <v>3.569</v>
      </c>
      <c r="D31" s="65">
        <v>12.2</v>
      </c>
      <c r="E31" s="65">
        <v>54.4</v>
      </c>
      <c r="F31" s="65">
        <v>0.5</v>
      </c>
      <c r="G31" s="65">
        <v>82.332999999999998</v>
      </c>
      <c r="H31" s="65">
        <v>70.3</v>
      </c>
      <c r="I31" s="65">
        <v>31.9</v>
      </c>
      <c r="J31" s="65">
        <v>7.2</v>
      </c>
      <c r="K31" s="65">
        <v>67.5</v>
      </c>
      <c r="L31" s="65">
        <v>39.299999999999997</v>
      </c>
    </row>
    <row r="32" spans="1:12" x14ac:dyDescent="0.25">
      <c r="A32" s="64" t="s">
        <v>246</v>
      </c>
      <c r="B32" s="64">
        <v>5</v>
      </c>
      <c r="C32" s="71">
        <v>3.1700000000000004</v>
      </c>
      <c r="D32" s="65">
        <v>0.2</v>
      </c>
      <c r="E32" s="65">
        <v>36.799999999999997</v>
      </c>
      <c r="F32" s="65">
        <v>36.200000000000003</v>
      </c>
      <c r="G32" s="65">
        <v>257.26599999999996</v>
      </c>
      <c r="H32" s="65">
        <v>238.4</v>
      </c>
      <c r="I32" s="65">
        <v>91</v>
      </c>
      <c r="J32" s="65">
        <v>20.6</v>
      </c>
      <c r="K32" s="65">
        <v>118.8</v>
      </c>
      <c r="L32" s="65">
        <v>73.2</v>
      </c>
    </row>
    <row r="33" spans="1:12" x14ac:dyDescent="0.25">
      <c r="A33" s="64" t="s">
        <v>247</v>
      </c>
      <c r="B33" s="64">
        <v>10</v>
      </c>
      <c r="C33" s="71">
        <v>3.7669999999999995</v>
      </c>
      <c r="D33" s="65">
        <v>1.1000000000000001</v>
      </c>
      <c r="E33" s="65">
        <v>38.299999999999997</v>
      </c>
      <c r="F33" s="65">
        <v>26.4</v>
      </c>
      <c r="G33" s="65">
        <v>195.233</v>
      </c>
      <c r="H33" s="65">
        <v>200.9</v>
      </c>
      <c r="I33" s="65">
        <v>80</v>
      </c>
      <c r="J33" s="65">
        <v>13.8</v>
      </c>
      <c r="K33" s="65">
        <v>88</v>
      </c>
      <c r="L33" s="65">
        <v>56.3</v>
      </c>
    </row>
    <row r="34" spans="1:12" x14ac:dyDescent="0.25">
      <c r="A34" s="64" t="s">
        <v>248</v>
      </c>
      <c r="B34" s="64">
        <v>6</v>
      </c>
      <c r="C34" s="71">
        <v>3.64</v>
      </c>
      <c r="D34" s="65">
        <v>1.8333333333333333</v>
      </c>
      <c r="E34" s="65">
        <v>58.166666666666664</v>
      </c>
      <c r="F34" s="65">
        <v>0.16666666666666666</v>
      </c>
      <c r="G34" s="65">
        <v>72.721666666666664</v>
      </c>
      <c r="H34" s="65">
        <v>75.5</v>
      </c>
      <c r="I34" s="65">
        <v>28.666666666666668</v>
      </c>
      <c r="J34" s="65">
        <v>3.6666666666666665</v>
      </c>
      <c r="K34" s="65">
        <v>39.5</v>
      </c>
      <c r="L34" s="65">
        <v>26.833333333333332</v>
      </c>
    </row>
    <row r="35" spans="1:12" x14ac:dyDescent="0.25">
      <c r="A35" s="64" t="s">
        <v>249</v>
      </c>
      <c r="B35" s="64">
        <v>5</v>
      </c>
      <c r="C35" s="71">
        <v>3.1079999999999997</v>
      </c>
      <c r="D35" s="65">
        <v>0.6</v>
      </c>
      <c r="E35" s="65">
        <v>34.4</v>
      </c>
      <c r="F35" s="65">
        <v>31</v>
      </c>
      <c r="G35" s="65">
        <v>229.666</v>
      </c>
      <c r="H35" s="65">
        <v>201.6</v>
      </c>
      <c r="I35" s="65">
        <v>79.599999999999994</v>
      </c>
      <c r="J35" s="65">
        <v>23.8</v>
      </c>
      <c r="K35" s="65">
        <v>171</v>
      </c>
      <c r="L35" s="65">
        <v>70.400000000000006</v>
      </c>
    </row>
    <row r="36" spans="1:12" x14ac:dyDescent="0.25">
      <c r="A36" s="64" t="s">
        <v>250</v>
      </c>
      <c r="B36" s="64">
        <v>5</v>
      </c>
      <c r="C36" s="71">
        <v>3.5460000000000003</v>
      </c>
      <c r="D36" s="65">
        <v>0.2</v>
      </c>
      <c r="E36" s="65">
        <v>35.6</v>
      </c>
      <c r="F36" s="65">
        <v>34.6</v>
      </c>
      <c r="G36" s="65">
        <v>258.93400000000003</v>
      </c>
      <c r="H36" s="65">
        <v>242.8</v>
      </c>
      <c r="I36" s="65">
        <v>101</v>
      </c>
      <c r="J36" s="65">
        <v>22.4</v>
      </c>
      <c r="K36" s="65">
        <v>169.8</v>
      </c>
      <c r="L36" s="65">
        <v>74.599999999999994</v>
      </c>
    </row>
    <row r="37" spans="1:12" x14ac:dyDescent="0.25">
      <c r="A37" s="64" t="s">
        <v>251</v>
      </c>
      <c r="B37" s="64">
        <v>5</v>
      </c>
      <c r="C37" s="71">
        <v>3.9259999999999997</v>
      </c>
      <c r="D37" s="65">
        <v>0</v>
      </c>
      <c r="E37" s="65">
        <v>31.4</v>
      </c>
      <c r="F37" s="65">
        <v>29.2</v>
      </c>
      <c r="G37" s="65">
        <v>185.86600000000001</v>
      </c>
      <c r="H37" s="65">
        <v>191.4</v>
      </c>
      <c r="I37" s="65">
        <v>78.400000000000006</v>
      </c>
      <c r="J37" s="65">
        <v>19.2</v>
      </c>
      <c r="K37" s="65">
        <v>92</v>
      </c>
      <c r="L37" s="65">
        <v>53.6</v>
      </c>
    </row>
    <row r="38" spans="1:12" x14ac:dyDescent="0.25">
      <c r="A38" s="64" t="s">
        <v>252</v>
      </c>
      <c r="B38" s="64">
        <v>10</v>
      </c>
      <c r="C38" s="71">
        <v>3.5180000000000007</v>
      </c>
      <c r="D38" s="65">
        <v>4.9000000000000004</v>
      </c>
      <c r="E38" s="65">
        <v>39.799999999999997</v>
      </c>
      <c r="F38" s="65">
        <v>15.6</v>
      </c>
      <c r="G38" s="65">
        <v>148.80000000000001</v>
      </c>
      <c r="H38" s="65">
        <v>151.30000000000001</v>
      </c>
      <c r="I38" s="65">
        <v>57.7</v>
      </c>
      <c r="J38" s="65">
        <v>11.7</v>
      </c>
      <c r="K38" s="65">
        <v>78.900000000000006</v>
      </c>
      <c r="L38" s="65">
        <v>43.4</v>
      </c>
    </row>
    <row r="39" spans="1:12" x14ac:dyDescent="0.25">
      <c r="A39" s="64" t="s">
        <v>253</v>
      </c>
      <c r="B39" s="64">
        <v>8</v>
      </c>
      <c r="C39" s="71">
        <v>3.47</v>
      </c>
      <c r="D39" s="65">
        <v>3.375</v>
      </c>
      <c r="E39" s="65">
        <v>44.875</v>
      </c>
      <c r="F39" s="65">
        <v>17.125</v>
      </c>
      <c r="G39" s="65">
        <v>168.12374999999997</v>
      </c>
      <c r="H39" s="65">
        <v>164.75</v>
      </c>
      <c r="I39" s="65">
        <v>67.375</v>
      </c>
      <c r="J39" s="65">
        <v>15.375</v>
      </c>
      <c r="K39" s="65">
        <v>87.875</v>
      </c>
      <c r="L39" s="65">
        <v>53.25</v>
      </c>
    </row>
    <row r="40" spans="1:12" x14ac:dyDescent="0.25">
      <c r="A40" s="64" t="s">
        <v>254</v>
      </c>
      <c r="B40" s="64">
        <v>7</v>
      </c>
      <c r="C40" s="71">
        <v>3.7442857142857142</v>
      </c>
      <c r="D40" s="65">
        <v>6.5714285714285712</v>
      </c>
      <c r="E40" s="65">
        <v>44.142857142857146</v>
      </c>
      <c r="F40" s="65">
        <v>7.2857142857142856</v>
      </c>
      <c r="G40" s="65">
        <v>110.95142857142858</v>
      </c>
      <c r="H40" s="65">
        <v>98.142857142857139</v>
      </c>
      <c r="I40" s="65">
        <v>44.571428571428569</v>
      </c>
      <c r="J40" s="65">
        <v>10.142857142857142</v>
      </c>
      <c r="K40" s="65">
        <v>78</v>
      </c>
      <c r="L40" s="65">
        <v>51.142857142857146</v>
      </c>
    </row>
    <row r="41" spans="1:12" x14ac:dyDescent="0.25">
      <c r="A41" s="64" t="s">
        <v>255</v>
      </c>
      <c r="B41" s="64">
        <v>7</v>
      </c>
      <c r="C41" s="71">
        <v>3.7142857142857153</v>
      </c>
      <c r="D41" s="65">
        <v>0.2857142857142857</v>
      </c>
      <c r="E41" s="65">
        <v>32.428571428571431</v>
      </c>
      <c r="F41" s="65">
        <v>29</v>
      </c>
      <c r="G41" s="65">
        <v>209.04714285714286</v>
      </c>
      <c r="H41" s="65">
        <v>209.28571428571428</v>
      </c>
      <c r="I41" s="65">
        <v>84.857142857142861</v>
      </c>
      <c r="J41" s="65">
        <v>16.857142857142858</v>
      </c>
      <c r="K41" s="65">
        <v>103.71428571428571</v>
      </c>
      <c r="L41" s="65">
        <v>62.857142857142854</v>
      </c>
    </row>
    <row r="42" spans="1:12" x14ac:dyDescent="0.25">
      <c r="A42" s="64" t="s">
        <v>256</v>
      </c>
      <c r="B42" s="64">
        <v>9</v>
      </c>
      <c r="C42" s="71">
        <v>3.5144444444444445</v>
      </c>
      <c r="D42" s="65">
        <v>0.1111111111111111</v>
      </c>
      <c r="E42" s="65">
        <v>33.555555555555557</v>
      </c>
      <c r="F42" s="65">
        <v>28</v>
      </c>
      <c r="G42" s="65">
        <v>184.85333333333332</v>
      </c>
      <c r="H42" s="65">
        <v>183.11111111111111</v>
      </c>
      <c r="I42" s="65">
        <v>70.555555555555557</v>
      </c>
      <c r="J42" s="65">
        <v>11.888888888888889</v>
      </c>
      <c r="K42" s="65">
        <v>96.222222222222229</v>
      </c>
      <c r="L42" s="65">
        <v>57.111111111111114</v>
      </c>
    </row>
    <row r="43" spans="1:12" x14ac:dyDescent="0.25">
      <c r="A43" s="64" t="s">
        <v>257</v>
      </c>
      <c r="B43" s="64">
        <v>6</v>
      </c>
      <c r="C43" s="71">
        <v>2.938333333333333</v>
      </c>
      <c r="D43" s="65">
        <v>1.3333333333333333</v>
      </c>
      <c r="E43" s="65">
        <v>36.666666666666664</v>
      </c>
      <c r="F43" s="65">
        <v>23.666666666666668</v>
      </c>
      <c r="G43" s="65">
        <v>180.77833333333334</v>
      </c>
      <c r="H43" s="65">
        <v>152.16666666666666</v>
      </c>
      <c r="I43" s="65">
        <v>60.333333333333336</v>
      </c>
      <c r="J43" s="65">
        <v>14.833333333333334</v>
      </c>
      <c r="K43" s="65">
        <v>122.16666666666667</v>
      </c>
      <c r="L43" s="65">
        <v>65</v>
      </c>
    </row>
    <row r="44" spans="1:12" x14ac:dyDescent="0.25">
      <c r="A44" s="64" t="s">
        <v>258</v>
      </c>
      <c r="B44" s="64">
        <v>10</v>
      </c>
      <c r="C44" s="71">
        <v>3.0830000000000006</v>
      </c>
      <c r="D44" s="65">
        <v>0.2</v>
      </c>
      <c r="E44" s="65">
        <v>35.5</v>
      </c>
      <c r="F44" s="65">
        <v>34.9</v>
      </c>
      <c r="G44" s="65">
        <v>255.73199999999997</v>
      </c>
      <c r="H44" s="65">
        <v>217.4</v>
      </c>
      <c r="I44" s="65">
        <v>87.1</v>
      </c>
      <c r="J44" s="65">
        <v>21.4</v>
      </c>
      <c r="K44" s="65">
        <v>176.7</v>
      </c>
      <c r="L44" s="65">
        <v>66</v>
      </c>
    </row>
    <row r="45" spans="1:12" x14ac:dyDescent="0.25">
      <c r="A45" s="64" t="s">
        <v>259</v>
      </c>
      <c r="B45" s="64">
        <v>5</v>
      </c>
      <c r="C45" s="71">
        <v>3.0640000000000005</v>
      </c>
      <c r="D45" s="65">
        <v>0.4</v>
      </c>
      <c r="E45" s="65">
        <v>33.6</v>
      </c>
      <c r="F45" s="65">
        <v>30.6</v>
      </c>
      <c r="G45" s="65">
        <v>224.93200000000002</v>
      </c>
      <c r="H45" s="65">
        <v>187.2</v>
      </c>
      <c r="I45" s="65">
        <v>75.2</v>
      </c>
      <c r="J45" s="65">
        <v>16.600000000000001</v>
      </c>
      <c r="K45" s="65">
        <v>141.4</v>
      </c>
      <c r="L45" s="65">
        <v>80.599999999999994</v>
      </c>
    </row>
    <row r="46" spans="1:12" x14ac:dyDescent="0.25">
      <c r="A46" s="64" t="s">
        <v>260</v>
      </c>
      <c r="B46" s="64">
        <v>7</v>
      </c>
      <c r="C46" s="71">
        <v>3.81</v>
      </c>
      <c r="D46" s="65">
        <v>8.2857142857142865</v>
      </c>
      <c r="E46" s="65">
        <v>46.285714285714285</v>
      </c>
      <c r="F46" s="65">
        <v>6.2857142857142856</v>
      </c>
      <c r="G46" s="65">
        <v>110.80857142857144</v>
      </c>
      <c r="H46" s="65">
        <v>110.71428571428571</v>
      </c>
      <c r="I46" s="65">
        <v>45.428571428571431</v>
      </c>
      <c r="J46" s="65">
        <v>9.8571428571428577</v>
      </c>
      <c r="K46" s="65">
        <v>71</v>
      </c>
      <c r="L46" s="65">
        <v>29.142857142857142</v>
      </c>
    </row>
    <row r="47" spans="1:12" x14ac:dyDescent="0.25">
      <c r="A47" s="64" t="s">
        <v>261</v>
      </c>
      <c r="B47" s="64">
        <v>5</v>
      </c>
      <c r="C47" s="71">
        <v>3.218</v>
      </c>
      <c r="D47" s="65">
        <v>0</v>
      </c>
      <c r="E47" s="65">
        <v>34</v>
      </c>
      <c r="F47" s="65">
        <v>33.4</v>
      </c>
      <c r="G47" s="65">
        <v>219.666</v>
      </c>
      <c r="H47" s="65">
        <v>218</v>
      </c>
      <c r="I47" s="65">
        <v>78</v>
      </c>
      <c r="J47" s="65">
        <v>17.600000000000001</v>
      </c>
      <c r="K47" s="65">
        <v>119.2</v>
      </c>
      <c r="L47" s="65">
        <v>63.4</v>
      </c>
    </row>
    <row r="48" spans="1:12" x14ac:dyDescent="0.25">
      <c r="A48" s="64" t="s">
        <v>262</v>
      </c>
      <c r="B48" s="64">
        <v>5</v>
      </c>
      <c r="C48" s="71">
        <v>2.9040000000000004</v>
      </c>
      <c r="D48" s="65">
        <v>8.1999999999999993</v>
      </c>
      <c r="E48" s="65">
        <v>39.6</v>
      </c>
      <c r="F48" s="65">
        <v>0</v>
      </c>
      <c r="G48" s="65">
        <v>50</v>
      </c>
      <c r="H48" s="65">
        <v>42.8</v>
      </c>
      <c r="I48" s="65">
        <v>16.399999999999999</v>
      </c>
      <c r="J48" s="65">
        <v>3.4</v>
      </c>
      <c r="K48" s="65">
        <v>28.6</v>
      </c>
      <c r="L48" s="65">
        <v>20.8</v>
      </c>
    </row>
    <row r="49" spans="1:12" x14ac:dyDescent="0.25">
      <c r="A49" s="64" t="s">
        <v>263</v>
      </c>
      <c r="B49" s="64">
        <v>7</v>
      </c>
      <c r="C49" s="71">
        <v>3.1557142857142857</v>
      </c>
      <c r="D49" s="65">
        <v>9</v>
      </c>
      <c r="E49" s="65">
        <v>59.428571428571431</v>
      </c>
      <c r="F49" s="65">
        <v>0.2857142857142857</v>
      </c>
      <c r="G49" s="65">
        <v>90.858571428571423</v>
      </c>
      <c r="H49" s="65">
        <v>82.428571428571431</v>
      </c>
      <c r="I49" s="65">
        <v>31.714285714285715</v>
      </c>
      <c r="J49" s="65">
        <v>5.4285714285714288</v>
      </c>
      <c r="K49" s="65">
        <v>54.714285714285715</v>
      </c>
      <c r="L49" s="65">
        <v>35.285714285714285</v>
      </c>
    </row>
    <row r="50" spans="1:12" x14ac:dyDescent="0.25">
      <c r="A50" s="64" t="s">
        <v>264</v>
      </c>
      <c r="B50" s="64">
        <v>10</v>
      </c>
      <c r="C50" s="71">
        <v>3.4060000000000001</v>
      </c>
      <c r="D50" s="65">
        <v>0</v>
      </c>
      <c r="E50" s="65">
        <v>36</v>
      </c>
      <c r="F50" s="65">
        <v>35.4</v>
      </c>
      <c r="G50" s="65">
        <v>270.666</v>
      </c>
      <c r="H50" s="65">
        <v>250.7</v>
      </c>
      <c r="I50" s="65">
        <v>101.5</v>
      </c>
      <c r="J50" s="65">
        <v>30.1</v>
      </c>
      <c r="K50" s="65">
        <v>184.1</v>
      </c>
      <c r="L50" s="65">
        <v>51.8</v>
      </c>
    </row>
    <row r="51" spans="1:12" x14ac:dyDescent="0.25">
      <c r="A51" s="64" t="s">
        <v>265</v>
      </c>
      <c r="B51" s="64">
        <v>5</v>
      </c>
      <c r="C51" s="71">
        <v>2.8720000000000008</v>
      </c>
      <c r="D51" s="65">
        <v>0</v>
      </c>
      <c r="E51" s="65">
        <v>34.4</v>
      </c>
      <c r="F51" s="65">
        <v>33.200000000000003</v>
      </c>
      <c r="G51" s="65">
        <v>258.93199999999996</v>
      </c>
      <c r="H51" s="65">
        <v>225</v>
      </c>
      <c r="I51" s="65">
        <v>82.2</v>
      </c>
      <c r="J51" s="65">
        <v>23.4</v>
      </c>
      <c r="K51" s="65">
        <v>210.4</v>
      </c>
      <c r="L51" s="65">
        <v>68.8</v>
      </c>
    </row>
    <row r="52" spans="1:12" x14ac:dyDescent="0.25">
      <c r="A52" s="64" t="s">
        <v>266</v>
      </c>
      <c r="B52" s="64">
        <v>9</v>
      </c>
      <c r="C52" s="71">
        <v>3.6511111111111112</v>
      </c>
      <c r="D52" s="65">
        <v>0.44444444444444442</v>
      </c>
      <c r="E52" s="65">
        <v>35.222222222222221</v>
      </c>
      <c r="F52" s="65">
        <v>26.111111111111111</v>
      </c>
      <c r="G52" s="65">
        <v>184.85</v>
      </c>
      <c r="H52" s="65">
        <v>169</v>
      </c>
      <c r="I52" s="65">
        <v>72.555555555555557</v>
      </c>
      <c r="J52" s="65">
        <v>18</v>
      </c>
      <c r="K52" s="65">
        <v>125.22222222222223</v>
      </c>
      <c r="L52" s="65">
        <v>75.666666666666671</v>
      </c>
    </row>
    <row r="53" spans="1:12" x14ac:dyDescent="0.25">
      <c r="A53" s="64" t="s">
        <v>267</v>
      </c>
      <c r="B53" s="64">
        <v>7</v>
      </c>
      <c r="C53" s="71">
        <v>3.8085714285714287</v>
      </c>
      <c r="D53" s="65">
        <v>5.5714285714285712</v>
      </c>
      <c r="E53" s="65">
        <v>49</v>
      </c>
      <c r="F53" s="65">
        <v>1.5714285714285714</v>
      </c>
      <c r="G53" s="65">
        <v>76.048571428571435</v>
      </c>
      <c r="H53" s="65">
        <v>73.714285714285708</v>
      </c>
      <c r="I53" s="65">
        <v>30.714285714285715</v>
      </c>
      <c r="J53" s="65">
        <v>6.2857142857142856</v>
      </c>
      <c r="K53" s="65">
        <v>42</v>
      </c>
      <c r="L53" s="65">
        <v>35</v>
      </c>
    </row>
    <row r="54" spans="1:12" x14ac:dyDescent="0.25">
      <c r="A54" s="64" t="s">
        <v>268</v>
      </c>
      <c r="B54" s="64">
        <v>6</v>
      </c>
      <c r="C54" s="71">
        <v>3.5766666666666667</v>
      </c>
      <c r="D54" s="65">
        <v>0.16666666666666666</v>
      </c>
      <c r="E54" s="65">
        <v>33.166666666666664</v>
      </c>
      <c r="F54" s="65">
        <v>32.166666666666664</v>
      </c>
      <c r="G54" s="65">
        <v>212.60833333333332</v>
      </c>
      <c r="H54" s="65">
        <v>224.5</v>
      </c>
      <c r="I54" s="65">
        <v>81.666666666666671</v>
      </c>
      <c r="J54" s="65">
        <v>19.333333333333332</v>
      </c>
      <c r="K54" s="65">
        <v>88.166666666666671</v>
      </c>
      <c r="L54" s="65">
        <v>42.333333333333336</v>
      </c>
    </row>
    <row r="55" spans="1:12" x14ac:dyDescent="0.25">
      <c r="A55" s="64" t="s">
        <v>269</v>
      </c>
      <c r="B55" s="64">
        <v>5</v>
      </c>
      <c r="C55" s="71">
        <v>2.7039999999999997</v>
      </c>
      <c r="D55" s="65">
        <v>14.8</v>
      </c>
      <c r="E55" s="65">
        <v>68</v>
      </c>
      <c r="F55" s="65">
        <v>0</v>
      </c>
      <c r="G55" s="65">
        <v>101.066</v>
      </c>
      <c r="H55" s="65">
        <v>94</v>
      </c>
      <c r="I55" s="65">
        <v>30</v>
      </c>
      <c r="J55" s="65">
        <v>4.2</v>
      </c>
      <c r="K55" s="65">
        <v>71.599999999999994</v>
      </c>
      <c r="L55" s="65">
        <v>44.6</v>
      </c>
    </row>
    <row r="56" spans="1:12" x14ac:dyDescent="0.25">
      <c r="A56" s="64" t="s">
        <v>270</v>
      </c>
      <c r="B56" s="64">
        <v>5</v>
      </c>
      <c r="C56" s="71">
        <v>3.008</v>
      </c>
      <c r="D56" s="65">
        <v>0</v>
      </c>
      <c r="E56" s="65">
        <v>32.6</v>
      </c>
      <c r="F56" s="65">
        <v>32.6</v>
      </c>
      <c r="G56" s="65">
        <v>224.26799999999997</v>
      </c>
      <c r="H56" s="65">
        <v>203</v>
      </c>
      <c r="I56" s="65">
        <v>76.400000000000006</v>
      </c>
      <c r="J56" s="65">
        <v>19.2</v>
      </c>
      <c r="K56" s="65">
        <v>120.8</v>
      </c>
      <c r="L56" s="65">
        <v>48.2</v>
      </c>
    </row>
    <row r="57" spans="1:12" x14ac:dyDescent="0.25">
      <c r="A57" s="64" t="s">
        <v>271</v>
      </c>
      <c r="B57" s="64">
        <v>10</v>
      </c>
      <c r="C57" s="71">
        <v>2.9409999999999998</v>
      </c>
      <c r="D57" s="65">
        <v>0.1</v>
      </c>
      <c r="E57" s="65">
        <v>37</v>
      </c>
      <c r="F57" s="65">
        <v>36.799999999999997</v>
      </c>
      <c r="G57" s="65">
        <v>290.50100000000003</v>
      </c>
      <c r="H57" s="65">
        <v>255.9</v>
      </c>
      <c r="I57" s="65">
        <v>94.2</v>
      </c>
      <c r="J57" s="65">
        <v>20.7</v>
      </c>
      <c r="K57" s="65">
        <v>190.7</v>
      </c>
      <c r="L57" s="65">
        <v>75.8</v>
      </c>
    </row>
    <row r="58" spans="1:12" x14ac:dyDescent="0.25">
      <c r="A58" s="64" t="s">
        <v>272</v>
      </c>
      <c r="B58" s="64">
        <v>7</v>
      </c>
      <c r="C58" s="71">
        <v>3.2242857142857142</v>
      </c>
      <c r="D58" s="65">
        <v>15.714285714285714</v>
      </c>
      <c r="E58" s="65">
        <v>61.142857142857146</v>
      </c>
      <c r="F58" s="65">
        <v>1.1428571428571428</v>
      </c>
      <c r="G58" s="65">
        <v>108.23857142857142</v>
      </c>
      <c r="H58" s="65">
        <v>101</v>
      </c>
      <c r="I58" s="65">
        <v>39.571428571428569</v>
      </c>
      <c r="J58" s="65">
        <v>9</v>
      </c>
      <c r="K58" s="65">
        <v>68.714285714285708</v>
      </c>
      <c r="L58" s="65">
        <v>31.571428571428573</v>
      </c>
    </row>
    <row r="59" spans="1:12" x14ac:dyDescent="0.25">
      <c r="A59" s="64" t="s">
        <v>273</v>
      </c>
      <c r="B59" s="64">
        <v>9</v>
      </c>
      <c r="C59" s="71">
        <v>3.1500000000000004</v>
      </c>
      <c r="D59" s="65">
        <v>7</v>
      </c>
      <c r="E59" s="65">
        <v>48.222222222222221</v>
      </c>
      <c r="F59" s="65">
        <v>3</v>
      </c>
      <c r="G59" s="65">
        <v>79.37</v>
      </c>
      <c r="H59" s="65">
        <v>71.222222222222229</v>
      </c>
      <c r="I59" s="65">
        <v>30</v>
      </c>
      <c r="J59" s="65">
        <v>6.666666666666667</v>
      </c>
      <c r="K59" s="65">
        <v>49.333333333333336</v>
      </c>
      <c r="L59" s="65">
        <v>29.777777777777779</v>
      </c>
    </row>
    <row r="60" spans="1:12" x14ac:dyDescent="0.25">
      <c r="A60" s="64" t="s">
        <v>274</v>
      </c>
      <c r="B60" s="64">
        <v>5</v>
      </c>
      <c r="C60" s="71">
        <v>3.2</v>
      </c>
      <c r="D60" s="65">
        <v>7</v>
      </c>
      <c r="E60" s="65">
        <v>53.8</v>
      </c>
      <c r="F60" s="65">
        <v>0</v>
      </c>
      <c r="G60" s="65">
        <v>70.334000000000003</v>
      </c>
      <c r="H60" s="65">
        <v>58</v>
      </c>
      <c r="I60" s="65">
        <v>24.6</v>
      </c>
      <c r="J60" s="65">
        <v>4.4000000000000004</v>
      </c>
      <c r="K60" s="65">
        <v>43.6</v>
      </c>
      <c r="L60" s="65">
        <v>34.799999999999997</v>
      </c>
    </row>
    <row r="61" spans="1:12" x14ac:dyDescent="0.25">
      <c r="A61" s="64" t="s">
        <v>275</v>
      </c>
      <c r="B61" s="64">
        <v>5</v>
      </c>
      <c r="C61" s="71">
        <v>3.056</v>
      </c>
      <c r="D61" s="65">
        <v>10.199999999999999</v>
      </c>
      <c r="E61" s="65">
        <v>44.4</v>
      </c>
      <c r="F61" s="65">
        <v>0</v>
      </c>
      <c r="G61" s="65">
        <v>64.068000000000012</v>
      </c>
      <c r="H61" s="65">
        <v>60.2</v>
      </c>
      <c r="I61" s="65">
        <v>21.6</v>
      </c>
      <c r="J61" s="65">
        <v>5</v>
      </c>
      <c r="K61" s="65">
        <v>29.4</v>
      </c>
      <c r="L61" s="65">
        <v>23.6</v>
      </c>
    </row>
    <row r="62" spans="1:12" x14ac:dyDescent="0.25">
      <c r="A62" s="64" t="s">
        <v>276</v>
      </c>
      <c r="B62" s="64">
        <v>10</v>
      </c>
      <c r="C62" s="71">
        <v>3.8369999999999997</v>
      </c>
      <c r="D62" s="65">
        <v>0.5</v>
      </c>
      <c r="E62" s="65">
        <v>35.9</v>
      </c>
      <c r="F62" s="65">
        <v>29.6</v>
      </c>
      <c r="G62" s="65">
        <v>204.56700000000004</v>
      </c>
      <c r="H62" s="65">
        <v>207</v>
      </c>
      <c r="I62" s="65">
        <v>85.7</v>
      </c>
      <c r="J62" s="65">
        <v>15.7</v>
      </c>
      <c r="K62" s="65">
        <v>101.7</v>
      </c>
      <c r="L62" s="65">
        <v>67.3</v>
      </c>
    </row>
    <row r="63" spans="1:12" x14ac:dyDescent="0.25">
      <c r="A63" s="64" t="s">
        <v>277</v>
      </c>
      <c r="B63" s="64">
        <v>6</v>
      </c>
      <c r="C63" s="71">
        <v>4.5133333333333328</v>
      </c>
      <c r="D63" s="65">
        <v>6.666666666666667</v>
      </c>
      <c r="E63" s="65">
        <v>45.166666666666664</v>
      </c>
      <c r="F63" s="65">
        <v>0.33333333333333331</v>
      </c>
      <c r="G63" s="65">
        <v>74.945000000000007</v>
      </c>
      <c r="H63" s="65">
        <v>74.5</v>
      </c>
      <c r="I63" s="65">
        <v>36</v>
      </c>
      <c r="J63" s="65">
        <v>6.166666666666667</v>
      </c>
      <c r="K63" s="65">
        <v>53.666666666666664</v>
      </c>
      <c r="L63" s="65">
        <v>41</v>
      </c>
    </row>
    <row r="64" spans="1:12" x14ac:dyDescent="0.25">
      <c r="A64" s="64" t="s">
        <v>278</v>
      </c>
      <c r="B64" s="64">
        <v>10</v>
      </c>
      <c r="C64" s="71">
        <v>3.3250000000000002</v>
      </c>
      <c r="D64" s="65">
        <v>0.5</v>
      </c>
      <c r="E64" s="65">
        <v>33.700000000000003</v>
      </c>
      <c r="F64" s="65">
        <v>31.3</v>
      </c>
      <c r="G64" s="65">
        <v>228.13400000000001</v>
      </c>
      <c r="H64" s="65">
        <v>211.9</v>
      </c>
      <c r="I64" s="65">
        <v>83.7</v>
      </c>
      <c r="J64" s="65">
        <v>17.3</v>
      </c>
      <c r="K64" s="65">
        <v>158.69999999999999</v>
      </c>
      <c r="L64" s="65">
        <v>74.7</v>
      </c>
    </row>
    <row r="65" spans="1:12" x14ac:dyDescent="0.25">
      <c r="A65" s="64" t="s">
        <v>279</v>
      </c>
      <c r="B65" s="64">
        <v>8</v>
      </c>
      <c r="C65" s="71">
        <v>3.7387499999999996</v>
      </c>
      <c r="D65" s="65">
        <v>0.75</v>
      </c>
      <c r="E65" s="65">
        <v>35.375</v>
      </c>
      <c r="F65" s="65">
        <v>31.875</v>
      </c>
      <c r="G65" s="65">
        <v>219.62374999999997</v>
      </c>
      <c r="H65" s="65">
        <v>221.375</v>
      </c>
      <c r="I65" s="65">
        <v>90.625</v>
      </c>
      <c r="J65" s="65">
        <v>13.375</v>
      </c>
      <c r="K65" s="65">
        <v>128.125</v>
      </c>
      <c r="L65" s="65">
        <v>83.75</v>
      </c>
    </row>
    <row r="66" spans="1:12" x14ac:dyDescent="0.25">
      <c r="A66" s="64" t="s">
        <v>280</v>
      </c>
      <c r="B66" s="64">
        <v>8</v>
      </c>
      <c r="C66" s="71">
        <v>3.4825000000000004</v>
      </c>
      <c r="D66" s="65">
        <v>0.875</v>
      </c>
      <c r="E66" s="65">
        <v>41.75</v>
      </c>
      <c r="F66" s="65">
        <v>29.5</v>
      </c>
      <c r="G66" s="65">
        <v>217.58250000000001</v>
      </c>
      <c r="H66" s="65">
        <v>227</v>
      </c>
      <c r="I66" s="65">
        <v>84</v>
      </c>
      <c r="J66" s="65">
        <v>16.25</v>
      </c>
      <c r="K66" s="65">
        <v>77.5</v>
      </c>
      <c r="L66" s="65">
        <v>50.125</v>
      </c>
    </row>
    <row r="67" spans="1:12" x14ac:dyDescent="0.25">
      <c r="A67" s="64" t="s">
        <v>281</v>
      </c>
      <c r="B67" s="64">
        <v>5</v>
      </c>
      <c r="C67" s="71">
        <v>3.8299999999999996</v>
      </c>
      <c r="D67" s="65">
        <v>1</v>
      </c>
      <c r="E67" s="65">
        <v>36.200000000000003</v>
      </c>
      <c r="F67" s="65">
        <v>28.4</v>
      </c>
      <c r="G67" s="65">
        <v>202.26600000000002</v>
      </c>
      <c r="H67" s="65">
        <v>185.2</v>
      </c>
      <c r="I67" s="65">
        <v>87.8</v>
      </c>
      <c r="J67" s="65">
        <v>14.6</v>
      </c>
      <c r="K67" s="65">
        <v>126.8</v>
      </c>
      <c r="L67" s="65">
        <v>88.6</v>
      </c>
    </row>
    <row r="68" spans="1:12" x14ac:dyDescent="0.25">
      <c r="A68" s="64" t="s">
        <v>282</v>
      </c>
      <c r="B68" s="64">
        <v>5</v>
      </c>
      <c r="C68" s="71">
        <v>2.5479999999999996</v>
      </c>
      <c r="D68" s="65">
        <v>18</v>
      </c>
      <c r="E68" s="65">
        <v>52.4</v>
      </c>
      <c r="F68" s="65">
        <v>0</v>
      </c>
      <c r="G68" s="65">
        <v>77.599999999999994</v>
      </c>
      <c r="H68" s="65">
        <v>60.4</v>
      </c>
      <c r="I68" s="65">
        <v>21.8</v>
      </c>
      <c r="J68" s="65">
        <v>6.4</v>
      </c>
      <c r="K68" s="65">
        <v>65</v>
      </c>
      <c r="L68" s="65">
        <v>26</v>
      </c>
    </row>
    <row r="69" spans="1:12" x14ac:dyDescent="0.25">
      <c r="A69" s="64" t="s">
        <v>283</v>
      </c>
      <c r="B69" s="64">
        <v>7</v>
      </c>
      <c r="C69" s="71">
        <v>3.8842857142857139</v>
      </c>
      <c r="D69" s="65">
        <v>0.42857142857142855</v>
      </c>
      <c r="E69" s="65">
        <v>35.428571428571431</v>
      </c>
      <c r="F69" s="65">
        <v>28.142857142857142</v>
      </c>
      <c r="G69" s="65">
        <v>214.23857142857145</v>
      </c>
      <c r="H69" s="65">
        <v>214</v>
      </c>
      <c r="I69" s="65">
        <v>90.428571428571431</v>
      </c>
      <c r="J69" s="65">
        <v>21</v>
      </c>
      <c r="K69" s="65">
        <v>90.285714285714292</v>
      </c>
      <c r="L69" s="65">
        <v>62.857142857142854</v>
      </c>
    </row>
    <row r="70" spans="1:12" x14ac:dyDescent="0.25">
      <c r="A70" s="64" t="s">
        <v>284</v>
      </c>
      <c r="B70" s="64">
        <v>8</v>
      </c>
      <c r="C70" s="71">
        <v>3.7574999999999998</v>
      </c>
      <c r="D70" s="65">
        <v>0.25</v>
      </c>
      <c r="E70" s="65">
        <v>44.25</v>
      </c>
      <c r="F70" s="65">
        <v>31.375</v>
      </c>
      <c r="G70" s="65">
        <v>218.83249999999998</v>
      </c>
      <c r="H70" s="65">
        <v>234.75</v>
      </c>
      <c r="I70" s="65">
        <v>88</v>
      </c>
      <c r="J70" s="65">
        <v>19.5</v>
      </c>
      <c r="K70" s="65">
        <v>101.625</v>
      </c>
      <c r="L70" s="65">
        <v>47.375</v>
      </c>
    </row>
    <row r="71" spans="1:12" x14ac:dyDescent="0.25">
      <c r="A71" s="64" t="s">
        <v>285</v>
      </c>
      <c r="B71" s="64">
        <v>7</v>
      </c>
      <c r="C71" s="71">
        <v>3.7657142857142856</v>
      </c>
      <c r="D71" s="65">
        <v>0.2857142857142857</v>
      </c>
      <c r="E71" s="65">
        <v>31.714285714285715</v>
      </c>
      <c r="F71" s="65">
        <v>29.714285714285715</v>
      </c>
      <c r="G71" s="65">
        <v>201.71428571428572</v>
      </c>
      <c r="H71" s="65">
        <v>198.57142857142858</v>
      </c>
      <c r="I71" s="65">
        <v>82.428571428571431</v>
      </c>
      <c r="J71" s="65">
        <v>17.714285714285715</v>
      </c>
      <c r="K71" s="65">
        <v>105.14285714285714</v>
      </c>
      <c r="L71" s="65">
        <v>62.571428571428569</v>
      </c>
    </row>
    <row r="72" spans="1:12" x14ac:dyDescent="0.25">
      <c r="A72" s="64" t="s">
        <v>286</v>
      </c>
      <c r="B72" s="64">
        <v>10</v>
      </c>
      <c r="C72" s="71">
        <v>2.6399999999999997</v>
      </c>
      <c r="D72" s="65">
        <v>0.2</v>
      </c>
      <c r="E72" s="65">
        <v>36.1</v>
      </c>
      <c r="F72" s="65">
        <v>35.200000000000003</v>
      </c>
      <c r="G72" s="65">
        <v>274.5</v>
      </c>
      <c r="H72" s="65">
        <v>227.5</v>
      </c>
      <c r="I72" s="65">
        <v>78.7</v>
      </c>
      <c r="J72" s="65">
        <v>18.399999999999999</v>
      </c>
      <c r="K72" s="65">
        <v>155.9</v>
      </c>
      <c r="L72" s="65">
        <v>86.1</v>
      </c>
    </row>
    <row r="73" spans="1:12" x14ac:dyDescent="0.25">
      <c r="A73" s="64" t="s">
        <v>287</v>
      </c>
      <c r="B73" s="64">
        <v>5</v>
      </c>
      <c r="C73" s="71">
        <v>3.5219999999999998</v>
      </c>
      <c r="D73" s="65">
        <v>0.2</v>
      </c>
      <c r="E73" s="65">
        <v>37.4</v>
      </c>
      <c r="F73" s="65">
        <v>36.799999999999997</v>
      </c>
      <c r="G73" s="65">
        <v>244.26800000000003</v>
      </c>
      <c r="H73" s="65">
        <v>235.8</v>
      </c>
      <c r="I73" s="65">
        <v>95.2</v>
      </c>
      <c r="J73" s="65">
        <v>21.2</v>
      </c>
      <c r="K73" s="65">
        <v>103.2</v>
      </c>
      <c r="L73" s="65">
        <v>67.599999999999994</v>
      </c>
    </row>
    <row r="74" spans="1:12" x14ac:dyDescent="0.25">
      <c r="A74" s="64" t="s">
        <v>288</v>
      </c>
      <c r="B74" s="64">
        <v>7</v>
      </c>
      <c r="C74" s="71">
        <v>3.2585714285714289</v>
      </c>
      <c r="D74" s="65">
        <v>1</v>
      </c>
      <c r="E74" s="65">
        <v>34.142857142857146</v>
      </c>
      <c r="F74" s="65">
        <v>27.857142857142858</v>
      </c>
      <c r="G74" s="65">
        <v>199.95285714285711</v>
      </c>
      <c r="H74" s="65">
        <v>185</v>
      </c>
      <c r="I74" s="65">
        <v>71.571428571428569</v>
      </c>
      <c r="J74" s="65">
        <v>14.142857142857142</v>
      </c>
      <c r="K74" s="65">
        <v>105.28571428571429</v>
      </c>
      <c r="L74" s="65">
        <v>75.714285714285708</v>
      </c>
    </row>
    <row r="75" spans="1:12" x14ac:dyDescent="0.25">
      <c r="A75" s="64" t="s">
        <v>289</v>
      </c>
      <c r="B75" s="64">
        <v>8</v>
      </c>
      <c r="C75" s="71">
        <v>3.8374999999999999</v>
      </c>
      <c r="D75" s="65">
        <v>0</v>
      </c>
      <c r="E75" s="65">
        <v>34.75</v>
      </c>
      <c r="F75" s="65">
        <v>32.875</v>
      </c>
      <c r="G75" s="65">
        <v>231.41750000000002</v>
      </c>
      <c r="H75" s="65">
        <v>234.125</v>
      </c>
      <c r="I75" s="65">
        <v>98.375</v>
      </c>
      <c r="J75" s="65">
        <v>22.125</v>
      </c>
      <c r="K75" s="65">
        <v>107</v>
      </c>
      <c r="L75" s="65">
        <v>84</v>
      </c>
    </row>
    <row r="76" spans="1:12" x14ac:dyDescent="0.25">
      <c r="A76" s="64" t="s">
        <v>290</v>
      </c>
      <c r="B76" s="64">
        <v>5</v>
      </c>
      <c r="C76" s="71">
        <v>4.0860000000000003</v>
      </c>
      <c r="D76" s="65">
        <v>4.8</v>
      </c>
      <c r="E76" s="65">
        <v>50</v>
      </c>
      <c r="F76" s="65">
        <v>1.6</v>
      </c>
      <c r="G76" s="65">
        <v>96.068000000000012</v>
      </c>
      <c r="H76" s="65">
        <v>98.8</v>
      </c>
      <c r="I76" s="65">
        <v>41.8</v>
      </c>
      <c r="J76" s="65">
        <v>6.6</v>
      </c>
      <c r="K76" s="65">
        <v>35.4</v>
      </c>
      <c r="L76" s="65">
        <v>44</v>
      </c>
    </row>
    <row r="77" spans="1:12" x14ac:dyDescent="0.25">
      <c r="A77" s="64" t="s">
        <v>291</v>
      </c>
      <c r="B77" s="64">
        <v>9</v>
      </c>
      <c r="C77" s="71">
        <v>3.7944444444444443</v>
      </c>
      <c r="D77" s="65">
        <v>0.66666666666666663</v>
      </c>
      <c r="E77" s="65">
        <v>40.555555555555557</v>
      </c>
      <c r="F77" s="65">
        <v>27.333333333333332</v>
      </c>
      <c r="G77" s="65">
        <v>212.59333333333336</v>
      </c>
      <c r="H77" s="65">
        <v>197.88888888888889</v>
      </c>
      <c r="I77" s="65">
        <v>88.444444444444443</v>
      </c>
      <c r="J77" s="65">
        <v>20.222222222222221</v>
      </c>
      <c r="K77" s="65">
        <v>145</v>
      </c>
      <c r="L77" s="65">
        <v>87.111111111111114</v>
      </c>
    </row>
    <row r="78" spans="1:12" x14ac:dyDescent="0.25">
      <c r="A78" s="64" t="s">
        <v>292</v>
      </c>
      <c r="B78" s="64">
        <v>6</v>
      </c>
      <c r="C78" s="71">
        <v>3.9333333333333336</v>
      </c>
      <c r="D78" s="65">
        <v>6.5</v>
      </c>
      <c r="E78" s="65">
        <v>41</v>
      </c>
      <c r="F78" s="65">
        <v>0</v>
      </c>
      <c r="G78" s="65">
        <v>46.333333333333336</v>
      </c>
      <c r="H78" s="65">
        <v>47.166666666666664</v>
      </c>
      <c r="I78" s="65">
        <v>18.333333333333332</v>
      </c>
      <c r="J78" s="65">
        <v>4</v>
      </c>
      <c r="K78" s="65">
        <v>31.833333333333332</v>
      </c>
      <c r="L78" s="65">
        <v>17</v>
      </c>
    </row>
    <row r="79" spans="1:12" x14ac:dyDescent="0.25">
      <c r="A79" s="64" t="s">
        <v>293</v>
      </c>
      <c r="B79" s="64">
        <v>5</v>
      </c>
      <c r="C79" s="71">
        <v>3.4060000000000001</v>
      </c>
      <c r="D79" s="65">
        <v>1.8</v>
      </c>
      <c r="E79" s="65">
        <v>39.4</v>
      </c>
      <c r="F79" s="65">
        <v>23.8</v>
      </c>
      <c r="G79" s="65">
        <v>189.602</v>
      </c>
      <c r="H79" s="65">
        <v>173.2</v>
      </c>
      <c r="I79" s="65">
        <v>72.400000000000006</v>
      </c>
      <c r="J79" s="65">
        <v>15</v>
      </c>
      <c r="K79" s="65">
        <v>94.4</v>
      </c>
      <c r="L79" s="65">
        <v>71</v>
      </c>
    </row>
    <row r="80" spans="1:12" x14ac:dyDescent="0.25">
      <c r="A80" s="64" t="s">
        <v>294</v>
      </c>
      <c r="B80" s="64">
        <v>6</v>
      </c>
      <c r="C80" s="71">
        <v>3.9550000000000001</v>
      </c>
      <c r="D80" s="65">
        <v>0.66666666666666663</v>
      </c>
      <c r="E80" s="65">
        <v>37.5</v>
      </c>
      <c r="F80" s="65">
        <v>17.833333333333332</v>
      </c>
      <c r="G80" s="65">
        <v>142.88833333333335</v>
      </c>
      <c r="H80" s="65">
        <v>148.5</v>
      </c>
      <c r="I80" s="65">
        <v>60.5</v>
      </c>
      <c r="J80" s="65">
        <v>11</v>
      </c>
      <c r="K80" s="65">
        <v>74.666666666666671</v>
      </c>
      <c r="L80" s="65">
        <v>59.666666666666664</v>
      </c>
    </row>
    <row r="81" spans="1:12" x14ac:dyDescent="0.25">
      <c r="A81" s="64" t="s">
        <v>295</v>
      </c>
      <c r="B81" s="64">
        <v>8</v>
      </c>
      <c r="C81" s="71">
        <v>2.8462499999999995</v>
      </c>
      <c r="D81" s="65">
        <v>14</v>
      </c>
      <c r="E81" s="65">
        <v>50.25</v>
      </c>
      <c r="F81" s="65">
        <v>1.75</v>
      </c>
      <c r="G81" s="65">
        <v>108.3325</v>
      </c>
      <c r="H81" s="65">
        <v>88.75</v>
      </c>
      <c r="I81" s="65">
        <v>33.375</v>
      </c>
      <c r="J81" s="65">
        <v>9.625</v>
      </c>
      <c r="K81" s="65">
        <v>98.25</v>
      </c>
      <c r="L81" s="65">
        <v>50.125</v>
      </c>
    </row>
    <row r="82" spans="1:12" x14ac:dyDescent="0.25">
      <c r="A82" s="64" t="s">
        <v>296</v>
      </c>
      <c r="B82" s="64">
        <v>7</v>
      </c>
      <c r="C82" s="71">
        <v>2.9628571428571431</v>
      </c>
      <c r="D82" s="65">
        <v>0.14285714285714285</v>
      </c>
      <c r="E82" s="65">
        <v>33.142857142857146</v>
      </c>
      <c r="F82" s="65">
        <v>32.285714285714285</v>
      </c>
      <c r="G82" s="65">
        <v>240.14285714285714</v>
      </c>
      <c r="H82" s="65">
        <v>219</v>
      </c>
      <c r="I82" s="65">
        <v>77</v>
      </c>
      <c r="J82" s="65">
        <v>14.857142857142858</v>
      </c>
      <c r="K82" s="65">
        <v>165.14285714285714</v>
      </c>
      <c r="L82" s="65">
        <v>65</v>
      </c>
    </row>
    <row r="83" spans="1:12" x14ac:dyDescent="0.25">
      <c r="A83" s="64" t="s">
        <v>297</v>
      </c>
      <c r="B83" s="64">
        <v>6</v>
      </c>
      <c r="C83" s="71">
        <v>3.731666666666666</v>
      </c>
      <c r="D83" s="65">
        <v>1</v>
      </c>
      <c r="E83" s="65">
        <v>38.333333333333336</v>
      </c>
      <c r="F83" s="65">
        <v>21</v>
      </c>
      <c r="G83" s="65">
        <v>171.55666666666664</v>
      </c>
      <c r="H83" s="65">
        <v>169.16666666666666</v>
      </c>
      <c r="I83" s="65">
        <v>71</v>
      </c>
      <c r="J83" s="65">
        <v>12.833333333333334</v>
      </c>
      <c r="K83" s="65">
        <v>91.666666666666671</v>
      </c>
      <c r="L83" s="65">
        <v>58.666666666666664</v>
      </c>
    </row>
    <row r="84" spans="1:12" x14ac:dyDescent="0.25">
      <c r="A84" s="64" t="s">
        <v>298</v>
      </c>
      <c r="B84" s="64">
        <v>8</v>
      </c>
      <c r="C84" s="71">
        <v>3.0049999999999994</v>
      </c>
      <c r="D84" s="65">
        <v>6</v>
      </c>
      <c r="E84" s="65">
        <v>43.875</v>
      </c>
      <c r="F84" s="65">
        <v>13.5</v>
      </c>
      <c r="G84" s="65">
        <v>142.29000000000002</v>
      </c>
      <c r="H84" s="65">
        <v>133.375</v>
      </c>
      <c r="I84" s="65">
        <v>49.375</v>
      </c>
      <c r="J84" s="65">
        <v>8.875</v>
      </c>
      <c r="K84" s="65">
        <v>83</v>
      </c>
      <c r="L84" s="65">
        <v>44</v>
      </c>
    </row>
    <row r="85" spans="1:12" x14ac:dyDescent="0.25">
      <c r="A85" s="64" t="s">
        <v>299</v>
      </c>
      <c r="B85" s="64">
        <v>7</v>
      </c>
      <c r="C85" s="71">
        <v>3.3142857142857141</v>
      </c>
      <c r="D85" s="65">
        <v>0</v>
      </c>
      <c r="E85" s="65">
        <v>37.571428571428569</v>
      </c>
      <c r="F85" s="65">
        <v>36.285714285714285</v>
      </c>
      <c r="G85" s="65">
        <v>259.09428571428572</v>
      </c>
      <c r="H85" s="65">
        <v>249.42857142857142</v>
      </c>
      <c r="I85" s="65">
        <v>93.857142857142861</v>
      </c>
      <c r="J85" s="65">
        <v>20.142857142857142</v>
      </c>
      <c r="K85" s="65">
        <v>134.42857142857142</v>
      </c>
      <c r="L85" s="65">
        <v>72.142857142857139</v>
      </c>
    </row>
    <row r="86" spans="1:12" x14ac:dyDescent="0.25">
      <c r="A86" s="64" t="s">
        <v>300</v>
      </c>
      <c r="B86" s="64">
        <v>6</v>
      </c>
      <c r="C86" s="71">
        <v>2.6966666666666668</v>
      </c>
      <c r="D86" s="65">
        <v>13.333333333333334</v>
      </c>
      <c r="E86" s="65">
        <v>50.166666666666664</v>
      </c>
      <c r="F86" s="65">
        <v>0</v>
      </c>
      <c r="G86" s="65">
        <v>80.943333333333342</v>
      </c>
      <c r="H86" s="65">
        <v>67.833333333333329</v>
      </c>
      <c r="I86" s="65">
        <v>23.333333333333332</v>
      </c>
      <c r="J86" s="65">
        <v>5.333333333333333</v>
      </c>
      <c r="K86" s="65">
        <v>42.333333333333336</v>
      </c>
      <c r="L86" s="65">
        <v>24.833333333333332</v>
      </c>
    </row>
    <row r="87" spans="1:12" x14ac:dyDescent="0.25">
      <c r="A87" s="64" t="s">
        <v>301</v>
      </c>
      <c r="B87" s="64">
        <v>5</v>
      </c>
      <c r="C87" s="71">
        <v>2.5680000000000001</v>
      </c>
      <c r="D87" s="65">
        <v>16.600000000000001</v>
      </c>
      <c r="E87" s="65">
        <v>71</v>
      </c>
      <c r="F87" s="65">
        <v>0</v>
      </c>
      <c r="G87" s="65">
        <v>106.26600000000001</v>
      </c>
      <c r="H87" s="65">
        <v>89.4</v>
      </c>
      <c r="I87" s="65">
        <v>30.6</v>
      </c>
      <c r="J87" s="65">
        <v>4</v>
      </c>
      <c r="K87" s="65">
        <v>61.4</v>
      </c>
      <c r="L87" s="65">
        <v>37</v>
      </c>
    </row>
    <row r="88" spans="1:12" x14ac:dyDescent="0.25">
      <c r="A88" s="64" t="s">
        <v>302</v>
      </c>
      <c r="B88" s="64">
        <v>6</v>
      </c>
      <c r="C88" s="71">
        <v>3.4299999999999997</v>
      </c>
      <c r="D88" s="65">
        <v>0.16666666666666666</v>
      </c>
      <c r="E88" s="65">
        <v>31.166666666666668</v>
      </c>
      <c r="F88" s="65">
        <v>30.833333333333332</v>
      </c>
      <c r="G88" s="65">
        <v>214.44666666666669</v>
      </c>
      <c r="H88" s="65">
        <v>201.16666666666666</v>
      </c>
      <c r="I88" s="65">
        <v>82.833333333333329</v>
      </c>
      <c r="J88" s="65">
        <v>17.333333333333332</v>
      </c>
      <c r="K88" s="65">
        <v>131</v>
      </c>
      <c r="L88" s="65">
        <v>68.5</v>
      </c>
    </row>
    <row r="89" spans="1:12" x14ac:dyDescent="0.25">
      <c r="A89" s="64" t="s">
        <v>303</v>
      </c>
      <c r="B89" s="64">
        <v>5</v>
      </c>
      <c r="C89" s="71">
        <v>4.234</v>
      </c>
      <c r="D89" s="65">
        <v>9.1999999999999993</v>
      </c>
      <c r="E89" s="65">
        <v>45.8</v>
      </c>
      <c r="F89" s="65">
        <v>12.4</v>
      </c>
      <c r="G89" s="65">
        <v>124.4</v>
      </c>
      <c r="H89" s="65">
        <v>131.80000000000001</v>
      </c>
      <c r="I89" s="65">
        <v>58.8</v>
      </c>
      <c r="J89" s="65">
        <v>11.8</v>
      </c>
      <c r="K89" s="65">
        <v>59</v>
      </c>
      <c r="L89" s="65">
        <v>50.6</v>
      </c>
    </row>
    <row r="90" spans="1:12" x14ac:dyDescent="0.25">
      <c r="A90" s="64" t="s">
        <v>304</v>
      </c>
      <c r="B90" s="64">
        <v>6</v>
      </c>
      <c r="C90" s="71">
        <v>3.2950000000000004</v>
      </c>
      <c r="D90" s="65">
        <v>7.5</v>
      </c>
      <c r="E90" s="65">
        <v>44.666666666666664</v>
      </c>
      <c r="F90" s="65">
        <v>1.3333333333333333</v>
      </c>
      <c r="G90" s="65">
        <v>99.056666666666672</v>
      </c>
      <c r="H90" s="65">
        <v>93.666666666666671</v>
      </c>
      <c r="I90" s="65">
        <v>34.833333333333336</v>
      </c>
      <c r="J90" s="65">
        <v>7.166666666666667</v>
      </c>
      <c r="K90" s="65">
        <v>57.833333333333336</v>
      </c>
      <c r="L90" s="65">
        <v>28.166666666666668</v>
      </c>
    </row>
    <row r="91" spans="1:12" x14ac:dyDescent="0.25">
      <c r="A91" s="64" t="s">
        <v>305</v>
      </c>
      <c r="B91" s="64">
        <v>8</v>
      </c>
      <c r="C91" s="71">
        <v>3.375</v>
      </c>
      <c r="D91" s="65">
        <v>0.375</v>
      </c>
      <c r="E91" s="65">
        <v>35.375</v>
      </c>
      <c r="F91" s="65">
        <v>32.25</v>
      </c>
      <c r="G91" s="65">
        <v>237.25</v>
      </c>
      <c r="H91" s="65">
        <v>218.375</v>
      </c>
      <c r="I91" s="65">
        <v>88.625</v>
      </c>
      <c r="J91" s="65">
        <v>23</v>
      </c>
      <c r="K91" s="65">
        <v>140</v>
      </c>
      <c r="L91" s="65">
        <v>65.25</v>
      </c>
    </row>
    <row r="92" spans="1:12" x14ac:dyDescent="0.25">
      <c r="A92" s="64" t="s">
        <v>306</v>
      </c>
      <c r="B92" s="64">
        <v>6</v>
      </c>
      <c r="C92" s="71">
        <v>3.5583333333333336</v>
      </c>
      <c r="D92" s="65">
        <v>0.33333333333333331</v>
      </c>
      <c r="E92" s="65">
        <v>36.166666666666664</v>
      </c>
      <c r="F92" s="65">
        <v>25</v>
      </c>
      <c r="G92" s="65">
        <v>188.5</v>
      </c>
      <c r="H92" s="65">
        <v>185.83333333333334</v>
      </c>
      <c r="I92" s="65">
        <v>75</v>
      </c>
      <c r="J92" s="65">
        <v>14.333333333333334</v>
      </c>
      <c r="K92" s="65">
        <v>120.33333333333333</v>
      </c>
      <c r="L92" s="65">
        <v>68.5</v>
      </c>
    </row>
    <row r="93" spans="1:12" x14ac:dyDescent="0.25">
      <c r="A93" s="64" t="s">
        <v>307</v>
      </c>
      <c r="B93" s="64">
        <v>5</v>
      </c>
      <c r="C93" s="71">
        <v>3.464</v>
      </c>
      <c r="D93" s="65">
        <v>1.2</v>
      </c>
      <c r="E93" s="65">
        <v>39.200000000000003</v>
      </c>
      <c r="F93" s="65">
        <v>29</v>
      </c>
      <c r="G93" s="65">
        <v>229.46600000000004</v>
      </c>
      <c r="H93" s="65">
        <v>214.4</v>
      </c>
      <c r="I93" s="65">
        <v>88</v>
      </c>
      <c r="J93" s="65">
        <v>22.4</v>
      </c>
      <c r="K93" s="65">
        <v>141.19999999999999</v>
      </c>
      <c r="L93" s="65">
        <v>64.599999999999994</v>
      </c>
    </row>
    <row r="94" spans="1:12" x14ac:dyDescent="0.25">
      <c r="A94" s="64" t="s">
        <v>308</v>
      </c>
      <c r="B94" s="64">
        <v>7</v>
      </c>
      <c r="C94" s="71">
        <v>3.455714285714286</v>
      </c>
      <c r="D94" s="65">
        <v>0</v>
      </c>
      <c r="E94" s="65">
        <v>39.142857142857146</v>
      </c>
      <c r="F94" s="65">
        <v>38.571428571428569</v>
      </c>
      <c r="G94" s="65">
        <v>289.43</v>
      </c>
      <c r="H94" s="65">
        <v>279.85714285714283</v>
      </c>
      <c r="I94" s="65">
        <v>110.14285714285714</v>
      </c>
      <c r="J94" s="65">
        <v>28.285714285714285</v>
      </c>
      <c r="K94" s="65">
        <v>209</v>
      </c>
      <c r="L94" s="65">
        <v>78.285714285714292</v>
      </c>
    </row>
    <row r="95" spans="1:12" x14ac:dyDescent="0.25">
      <c r="A95" s="64" t="s">
        <v>309</v>
      </c>
      <c r="B95" s="64">
        <v>7</v>
      </c>
      <c r="C95" s="71">
        <v>3.7142857142857144</v>
      </c>
      <c r="D95" s="65">
        <v>2.2857142857142856</v>
      </c>
      <c r="E95" s="65">
        <v>40.571428571428569</v>
      </c>
      <c r="F95" s="65">
        <v>22</v>
      </c>
      <c r="G95" s="65">
        <v>185.8557142857143</v>
      </c>
      <c r="H95" s="65">
        <v>193.42857142857142</v>
      </c>
      <c r="I95" s="65">
        <v>72.142857142857139</v>
      </c>
      <c r="J95" s="65">
        <v>12.571428571428571</v>
      </c>
      <c r="K95" s="65">
        <v>86.142857142857139</v>
      </c>
      <c r="L95" s="65">
        <v>46.571428571428569</v>
      </c>
    </row>
    <row r="96" spans="1:12" x14ac:dyDescent="0.25">
      <c r="A96" s="64" t="s">
        <v>310</v>
      </c>
      <c r="B96" s="64">
        <v>6</v>
      </c>
      <c r="C96" s="71">
        <v>3.1950000000000003</v>
      </c>
      <c r="D96" s="65">
        <v>0</v>
      </c>
      <c r="E96" s="65">
        <v>37.666666666666664</v>
      </c>
      <c r="F96" s="65">
        <v>37.5</v>
      </c>
      <c r="G96" s="65">
        <v>271.77666666666664</v>
      </c>
      <c r="H96" s="65">
        <v>244.5</v>
      </c>
      <c r="I96" s="65">
        <v>96.666666666666671</v>
      </c>
      <c r="J96" s="65">
        <v>24.666666666666668</v>
      </c>
      <c r="K96" s="65">
        <v>132.83333333333334</v>
      </c>
      <c r="L96" s="65">
        <v>78.666666666666671</v>
      </c>
    </row>
    <row r="97" spans="1:12" x14ac:dyDescent="0.25">
      <c r="A97" s="64" t="s">
        <v>311</v>
      </c>
      <c r="B97" s="64">
        <v>5</v>
      </c>
      <c r="C97" s="71">
        <v>3.4219999999999997</v>
      </c>
      <c r="D97" s="65">
        <v>8.4</v>
      </c>
      <c r="E97" s="65">
        <v>56.6</v>
      </c>
      <c r="F97" s="65">
        <v>0.4</v>
      </c>
      <c r="G97" s="65">
        <v>75.468000000000004</v>
      </c>
      <c r="H97" s="65">
        <v>69.400000000000006</v>
      </c>
      <c r="I97" s="65">
        <v>28.8</v>
      </c>
      <c r="J97" s="65">
        <v>5.8</v>
      </c>
      <c r="K97" s="65">
        <v>37.4</v>
      </c>
      <c r="L97" s="65">
        <v>33.200000000000003</v>
      </c>
    </row>
    <row r="98" spans="1:12" x14ac:dyDescent="0.25">
      <c r="A98" s="64" t="s">
        <v>312</v>
      </c>
      <c r="B98" s="64">
        <v>8</v>
      </c>
      <c r="C98" s="71">
        <v>2.94</v>
      </c>
      <c r="D98" s="65">
        <v>21.625</v>
      </c>
      <c r="E98" s="65">
        <v>73.125</v>
      </c>
      <c r="F98" s="65">
        <v>0.125</v>
      </c>
      <c r="G98" s="65">
        <v>133.12375000000003</v>
      </c>
      <c r="H98" s="65">
        <v>118.125</v>
      </c>
      <c r="I98" s="65">
        <v>42.25</v>
      </c>
      <c r="J98" s="65">
        <v>7</v>
      </c>
      <c r="K98" s="65">
        <v>88</v>
      </c>
      <c r="L98" s="65">
        <v>48.875</v>
      </c>
    </row>
    <row r="99" spans="1:12" x14ac:dyDescent="0.25">
      <c r="A99" s="64" t="s">
        <v>313</v>
      </c>
      <c r="B99" s="64">
        <v>9</v>
      </c>
      <c r="C99" s="71">
        <v>3.7188888888888889</v>
      </c>
      <c r="D99" s="65">
        <v>0</v>
      </c>
      <c r="E99" s="65">
        <v>35.333333333333336</v>
      </c>
      <c r="F99" s="65">
        <v>34.111111111111114</v>
      </c>
      <c r="G99" s="65">
        <v>233.29444444444439</v>
      </c>
      <c r="H99" s="65">
        <v>222.66666666666666</v>
      </c>
      <c r="I99" s="65">
        <v>95.333333333333329</v>
      </c>
      <c r="J99" s="65">
        <v>16.222222222222221</v>
      </c>
      <c r="K99" s="65">
        <v>108.33333333333333</v>
      </c>
      <c r="L99" s="65">
        <v>103.44444444444444</v>
      </c>
    </row>
    <row r="100" spans="1:12" x14ac:dyDescent="0.25">
      <c r="A100" s="64" t="s">
        <v>314</v>
      </c>
      <c r="B100" s="64">
        <v>5</v>
      </c>
      <c r="C100" s="71">
        <v>4.4019999999999992</v>
      </c>
      <c r="D100" s="65">
        <v>0.8</v>
      </c>
      <c r="E100" s="65">
        <v>32.4</v>
      </c>
      <c r="F100" s="65">
        <v>20.8</v>
      </c>
      <c r="G100" s="65">
        <v>154.66400000000004</v>
      </c>
      <c r="H100" s="65">
        <v>154.19999999999999</v>
      </c>
      <c r="I100" s="65">
        <v>73.599999999999994</v>
      </c>
      <c r="J100" s="65">
        <v>16.399999999999999</v>
      </c>
      <c r="K100" s="65">
        <v>89.2</v>
      </c>
      <c r="L100" s="65">
        <v>61</v>
      </c>
    </row>
    <row r="101" spans="1:12" x14ac:dyDescent="0.25">
      <c r="A101" s="64" t="s">
        <v>315</v>
      </c>
      <c r="B101" s="64">
        <v>9</v>
      </c>
      <c r="C101" s="71">
        <v>3.2122222222222216</v>
      </c>
      <c r="D101" s="65">
        <v>0.1111111111111111</v>
      </c>
      <c r="E101" s="65">
        <v>35.666666666666664</v>
      </c>
      <c r="F101" s="65">
        <v>34.888888888888886</v>
      </c>
      <c r="G101" s="65">
        <v>259.26</v>
      </c>
      <c r="H101" s="65">
        <v>182.77777777777777</v>
      </c>
      <c r="I101" s="65">
        <v>90</v>
      </c>
      <c r="J101" s="65">
        <v>13.666666666666666</v>
      </c>
      <c r="K101" s="65">
        <v>283.66666666666669</v>
      </c>
      <c r="L101" s="65">
        <v>157.55555555555554</v>
      </c>
    </row>
    <row r="102" spans="1:12" x14ac:dyDescent="0.25">
      <c r="A102" s="64" t="s">
        <v>316</v>
      </c>
      <c r="B102" s="64">
        <v>7</v>
      </c>
      <c r="C102" s="71">
        <v>3.4771428571428573</v>
      </c>
      <c r="D102" s="65">
        <v>0.2857142857142857</v>
      </c>
      <c r="E102" s="65">
        <v>36.714285714285715</v>
      </c>
      <c r="F102" s="65">
        <v>34.571428571428569</v>
      </c>
      <c r="G102" s="65">
        <v>243.95142857142855</v>
      </c>
      <c r="H102" s="65">
        <v>237.28571428571428</v>
      </c>
      <c r="I102" s="65">
        <v>92.428571428571431</v>
      </c>
      <c r="J102" s="65">
        <v>20.714285714285715</v>
      </c>
      <c r="K102" s="65">
        <v>147</v>
      </c>
      <c r="L102" s="65">
        <v>69.428571428571431</v>
      </c>
    </row>
    <row r="103" spans="1:12" x14ac:dyDescent="0.25">
      <c r="A103" s="64" t="s">
        <v>317</v>
      </c>
      <c r="B103" s="64">
        <v>8</v>
      </c>
      <c r="C103" s="71">
        <v>2.9812499999999997</v>
      </c>
      <c r="D103" s="65">
        <v>5.5</v>
      </c>
      <c r="E103" s="65">
        <v>54.375</v>
      </c>
      <c r="F103" s="65">
        <v>0.75</v>
      </c>
      <c r="G103" s="65">
        <v>97.126249999999999</v>
      </c>
      <c r="H103" s="65">
        <v>89.5</v>
      </c>
      <c r="I103" s="65">
        <v>32</v>
      </c>
      <c r="J103" s="65">
        <v>7.5</v>
      </c>
      <c r="K103" s="65">
        <v>45.875</v>
      </c>
      <c r="L103" s="65">
        <v>30.25</v>
      </c>
    </row>
    <row r="104" spans="1:12" x14ac:dyDescent="0.25">
      <c r="A104" s="64" t="s">
        <v>318</v>
      </c>
      <c r="B104" s="64">
        <v>8</v>
      </c>
      <c r="C104" s="71">
        <v>3.7087500000000002</v>
      </c>
      <c r="D104" s="65">
        <v>0.125</v>
      </c>
      <c r="E104" s="65">
        <v>35.375</v>
      </c>
      <c r="F104" s="65">
        <v>32.875</v>
      </c>
      <c r="G104" s="65">
        <v>219.08375000000001</v>
      </c>
      <c r="H104" s="65">
        <v>222.5</v>
      </c>
      <c r="I104" s="65">
        <v>90.75</v>
      </c>
      <c r="J104" s="65">
        <v>16.5</v>
      </c>
      <c r="K104" s="65">
        <v>90.875</v>
      </c>
      <c r="L104" s="65">
        <v>69.375</v>
      </c>
    </row>
    <row r="105" spans="1:12" x14ac:dyDescent="0.25">
      <c r="A105" s="64" t="s">
        <v>319</v>
      </c>
      <c r="B105" s="64">
        <v>8</v>
      </c>
      <c r="C105" s="71">
        <v>3.4012500000000001</v>
      </c>
      <c r="D105" s="65">
        <v>9.875</v>
      </c>
      <c r="E105" s="65">
        <v>68.25</v>
      </c>
      <c r="F105" s="65">
        <v>0.375</v>
      </c>
      <c r="G105" s="65">
        <v>118.125</v>
      </c>
      <c r="H105" s="65">
        <v>125.25</v>
      </c>
      <c r="I105" s="65">
        <v>43.75</v>
      </c>
      <c r="J105" s="65">
        <v>6.5</v>
      </c>
      <c r="K105" s="65">
        <v>46.875</v>
      </c>
      <c r="L105" s="65">
        <v>27.875</v>
      </c>
    </row>
    <row r="106" spans="1:12" x14ac:dyDescent="0.25">
      <c r="A106" s="64" t="s">
        <v>320</v>
      </c>
      <c r="B106" s="64">
        <v>5</v>
      </c>
      <c r="C106" s="71">
        <v>2.63</v>
      </c>
      <c r="D106" s="65">
        <v>6.2</v>
      </c>
      <c r="E106" s="65">
        <v>39</v>
      </c>
      <c r="F106" s="65">
        <v>0</v>
      </c>
      <c r="G106" s="65">
        <v>45.134</v>
      </c>
      <c r="H106" s="65">
        <v>34.6</v>
      </c>
      <c r="I106" s="65">
        <v>13</v>
      </c>
      <c r="J106" s="65">
        <v>3.4</v>
      </c>
      <c r="K106" s="65">
        <v>36.6</v>
      </c>
      <c r="L106" s="65">
        <v>19.600000000000001</v>
      </c>
    </row>
    <row r="107" spans="1:12" x14ac:dyDescent="0.25">
      <c r="A107" s="64" t="s">
        <v>321</v>
      </c>
      <c r="B107" s="64">
        <v>10</v>
      </c>
      <c r="C107" s="71">
        <v>3.2789999999999999</v>
      </c>
      <c r="D107" s="65">
        <v>0.8</v>
      </c>
      <c r="E107" s="65">
        <v>40.700000000000003</v>
      </c>
      <c r="F107" s="65">
        <v>37.6</v>
      </c>
      <c r="G107" s="65">
        <v>288.10000000000002</v>
      </c>
      <c r="H107" s="65">
        <v>264.2</v>
      </c>
      <c r="I107" s="65">
        <v>104.5</v>
      </c>
      <c r="J107" s="65">
        <v>25.9</v>
      </c>
      <c r="K107" s="65">
        <v>186.6</v>
      </c>
      <c r="L107" s="65">
        <v>92</v>
      </c>
    </row>
    <row r="108" spans="1:12" x14ac:dyDescent="0.25">
      <c r="A108" s="64" t="s">
        <v>322</v>
      </c>
      <c r="B108" s="64">
        <v>5</v>
      </c>
      <c r="C108" s="71">
        <v>2.6420000000000003</v>
      </c>
      <c r="D108" s="65">
        <v>7</v>
      </c>
      <c r="E108" s="65">
        <v>51</v>
      </c>
      <c r="F108" s="65">
        <v>0</v>
      </c>
      <c r="G108" s="65">
        <v>67.402000000000015</v>
      </c>
      <c r="H108" s="65">
        <v>59</v>
      </c>
      <c r="I108" s="65">
        <v>19.2</v>
      </c>
      <c r="J108" s="65">
        <v>2.8</v>
      </c>
      <c r="K108" s="65">
        <v>41</v>
      </c>
      <c r="L108" s="65">
        <v>21.8</v>
      </c>
    </row>
    <row r="109" spans="1:12" x14ac:dyDescent="0.25">
      <c r="A109" s="64" t="s">
        <v>323</v>
      </c>
      <c r="B109" s="64">
        <v>6</v>
      </c>
      <c r="C109" s="71">
        <v>3.4199999999999995</v>
      </c>
      <c r="D109" s="65">
        <v>0.33333333333333331</v>
      </c>
      <c r="E109" s="65">
        <v>38.833333333333336</v>
      </c>
      <c r="F109" s="65">
        <v>35</v>
      </c>
      <c r="G109" s="65">
        <v>245.33166666666662</v>
      </c>
      <c r="H109" s="65">
        <v>237.66666666666666</v>
      </c>
      <c r="I109" s="65">
        <v>88.666666666666671</v>
      </c>
      <c r="J109" s="65">
        <v>13.833333333333334</v>
      </c>
      <c r="K109" s="65">
        <v>91.166666666666671</v>
      </c>
      <c r="L109" s="65">
        <v>58</v>
      </c>
    </row>
    <row r="110" spans="1:12" x14ac:dyDescent="0.25">
      <c r="A110" s="64" t="s">
        <v>324</v>
      </c>
      <c r="B110" s="64">
        <v>7</v>
      </c>
      <c r="C110" s="71">
        <v>3.3814285714285712</v>
      </c>
      <c r="D110" s="65">
        <v>11.571428571428571</v>
      </c>
      <c r="E110" s="65">
        <v>58.285714285714285</v>
      </c>
      <c r="F110" s="65">
        <v>0.14285714285714285</v>
      </c>
      <c r="G110" s="65">
        <v>88.477142857142852</v>
      </c>
      <c r="H110" s="65">
        <v>84.571428571428569</v>
      </c>
      <c r="I110" s="65">
        <v>32.857142857142854</v>
      </c>
      <c r="J110" s="65">
        <v>6.2857142857142856</v>
      </c>
      <c r="K110" s="65">
        <v>51.428571428571431</v>
      </c>
      <c r="L110" s="65">
        <v>32.714285714285715</v>
      </c>
    </row>
    <row r="111" spans="1:12" x14ac:dyDescent="0.25">
      <c r="A111" s="64" t="s">
        <v>325</v>
      </c>
      <c r="B111" s="64">
        <v>5</v>
      </c>
      <c r="C111" s="71">
        <v>3.4460000000000002</v>
      </c>
      <c r="D111" s="65">
        <v>13</v>
      </c>
      <c r="E111" s="65">
        <v>54.8</v>
      </c>
      <c r="F111" s="65">
        <v>0.2</v>
      </c>
      <c r="G111" s="65">
        <v>88.468000000000004</v>
      </c>
      <c r="H111" s="65">
        <v>85.4</v>
      </c>
      <c r="I111" s="65">
        <v>33</v>
      </c>
      <c r="J111" s="65">
        <v>6.6</v>
      </c>
      <c r="K111" s="65">
        <v>50.4</v>
      </c>
      <c r="L111" s="65">
        <v>25.6</v>
      </c>
    </row>
    <row r="112" spans="1:12" x14ac:dyDescent="0.25">
      <c r="A112" s="64" t="s">
        <v>326</v>
      </c>
      <c r="B112" s="64">
        <v>6</v>
      </c>
      <c r="C112" s="71">
        <v>4.37</v>
      </c>
      <c r="D112" s="65">
        <v>0.33333333333333331</v>
      </c>
      <c r="E112" s="65">
        <v>38.333333333333336</v>
      </c>
      <c r="F112" s="65">
        <v>24.666666666666668</v>
      </c>
      <c r="G112" s="65">
        <v>174.5</v>
      </c>
      <c r="H112" s="65">
        <v>191</v>
      </c>
      <c r="I112" s="65">
        <v>82</v>
      </c>
      <c r="J112" s="65">
        <v>16.833333333333332</v>
      </c>
      <c r="K112" s="65">
        <v>86</v>
      </c>
      <c r="L112" s="65">
        <v>57</v>
      </c>
    </row>
    <row r="113" spans="1:12" x14ac:dyDescent="0.25">
      <c r="A113" s="64" t="s">
        <v>327</v>
      </c>
      <c r="B113" s="64">
        <v>8</v>
      </c>
      <c r="C113" s="71">
        <v>3.7637499999999999</v>
      </c>
      <c r="D113" s="65">
        <v>2</v>
      </c>
      <c r="E113" s="65">
        <v>37.75</v>
      </c>
      <c r="F113" s="65">
        <v>23.375</v>
      </c>
      <c r="G113" s="65">
        <v>188.125</v>
      </c>
      <c r="H113" s="65">
        <v>190.125</v>
      </c>
      <c r="I113" s="65">
        <v>79.875</v>
      </c>
      <c r="J113" s="65">
        <v>15.75</v>
      </c>
      <c r="K113" s="65">
        <v>101.375</v>
      </c>
      <c r="L113" s="65">
        <v>52.75</v>
      </c>
    </row>
    <row r="114" spans="1:12" x14ac:dyDescent="0.25">
      <c r="A114" s="64" t="s">
        <v>328</v>
      </c>
      <c r="B114" s="64">
        <v>7</v>
      </c>
      <c r="C114" s="71">
        <v>2.9200000000000004</v>
      </c>
      <c r="D114" s="65">
        <v>14.428571428571429</v>
      </c>
      <c r="E114" s="65">
        <v>48.428571428571431</v>
      </c>
      <c r="F114" s="65">
        <v>4.7142857142857144</v>
      </c>
      <c r="G114" s="65">
        <v>122.95142857142858</v>
      </c>
      <c r="H114" s="65">
        <v>98.571428571428569</v>
      </c>
      <c r="I114" s="65">
        <v>39.571428571428569</v>
      </c>
      <c r="J114" s="65">
        <v>6.8571428571428568</v>
      </c>
      <c r="K114" s="65">
        <v>100</v>
      </c>
      <c r="L114" s="65">
        <v>54</v>
      </c>
    </row>
    <row r="115" spans="1:12" x14ac:dyDescent="0.25">
      <c r="A115" s="64" t="s">
        <v>329</v>
      </c>
      <c r="B115" s="64">
        <v>7</v>
      </c>
      <c r="C115" s="71">
        <v>3.4728571428571429</v>
      </c>
      <c r="D115" s="65">
        <v>0.42857142857142855</v>
      </c>
      <c r="E115" s="65">
        <v>38.142857142857146</v>
      </c>
      <c r="F115" s="65">
        <v>36.571428571428569</v>
      </c>
      <c r="G115" s="65">
        <v>243.62000000000003</v>
      </c>
      <c r="H115" s="65">
        <v>247</v>
      </c>
      <c r="I115" s="65">
        <v>93.857142857142861</v>
      </c>
      <c r="J115" s="65">
        <v>16</v>
      </c>
      <c r="K115" s="65">
        <v>147.85714285714286</v>
      </c>
      <c r="L115" s="65">
        <v>68.428571428571431</v>
      </c>
    </row>
    <row r="116" spans="1:12" x14ac:dyDescent="0.25">
      <c r="A116" s="64" t="s">
        <v>330</v>
      </c>
      <c r="B116" s="64">
        <v>8</v>
      </c>
      <c r="C116" s="71">
        <v>3.6350000000000002</v>
      </c>
      <c r="D116" s="65">
        <v>0</v>
      </c>
      <c r="E116" s="65">
        <v>35.25</v>
      </c>
      <c r="F116" s="65">
        <v>34.25</v>
      </c>
      <c r="G116" s="65">
        <v>242.95750000000001</v>
      </c>
      <c r="H116" s="65">
        <v>244.75</v>
      </c>
      <c r="I116" s="65">
        <v>97.125</v>
      </c>
      <c r="J116" s="65">
        <v>20.875</v>
      </c>
      <c r="K116" s="65">
        <v>125.25</v>
      </c>
      <c r="L116" s="65">
        <v>64</v>
      </c>
    </row>
    <row r="117" spans="1:12" x14ac:dyDescent="0.25">
      <c r="A117" s="64" t="s">
        <v>331</v>
      </c>
      <c r="B117" s="64">
        <v>10</v>
      </c>
      <c r="C117" s="71">
        <v>2.9199999999999995</v>
      </c>
      <c r="D117" s="65">
        <v>20.9</v>
      </c>
      <c r="E117" s="65">
        <v>64.099999999999994</v>
      </c>
      <c r="F117" s="65">
        <v>2.9</v>
      </c>
      <c r="G117" s="65">
        <v>121.9</v>
      </c>
      <c r="H117" s="65">
        <v>103.8</v>
      </c>
      <c r="I117" s="65">
        <v>39.1</v>
      </c>
      <c r="J117" s="65">
        <v>8.4</v>
      </c>
      <c r="K117" s="65">
        <v>97.3</v>
      </c>
      <c r="L117" s="65">
        <v>35.299999999999997</v>
      </c>
    </row>
    <row r="118" spans="1:12" x14ac:dyDescent="0.25">
      <c r="A118" s="64" t="s">
        <v>332</v>
      </c>
      <c r="B118" s="64">
        <v>8</v>
      </c>
      <c r="C118" s="71">
        <v>3.2699999999999996</v>
      </c>
      <c r="D118" s="65">
        <v>6.375</v>
      </c>
      <c r="E118" s="65">
        <v>46.375</v>
      </c>
      <c r="F118" s="65">
        <v>16.375</v>
      </c>
      <c r="G118" s="65">
        <v>166.83250000000001</v>
      </c>
      <c r="H118" s="65">
        <v>159.25</v>
      </c>
      <c r="I118" s="65">
        <v>62.5</v>
      </c>
      <c r="J118" s="65">
        <v>12.125</v>
      </c>
      <c r="K118" s="65">
        <v>97.5</v>
      </c>
      <c r="L118" s="65">
        <v>41.5</v>
      </c>
    </row>
    <row r="119" spans="1:12" x14ac:dyDescent="0.25">
      <c r="A119" s="64" t="s">
        <v>333</v>
      </c>
      <c r="B119" s="64">
        <v>6</v>
      </c>
      <c r="C119" s="71">
        <v>3.9683333333333333</v>
      </c>
      <c r="D119" s="65">
        <v>1.8333333333333333</v>
      </c>
      <c r="E119" s="65">
        <v>42.166666666666664</v>
      </c>
      <c r="F119" s="65">
        <v>13</v>
      </c>
      <c r="G119" s="65">
        <v>135.16833333333332</v>
      </c>
      <c r="H119" s="65">
        <v>127.66666666666667</v>
      </c>
      <c r="I119" s="65">
        <v>59.833333333333336</v>
      </c>
      <c r="J119" s="65">
        <v>13.833333333333334</v>
      </c>
      <c r="K119" s="65">
        <v>86.333333333333329</v>
      </c>
      <c r="L119" s="65">
        <v>56.833333333333336</v>
      </c>
    </row>
    <row r="120" spans="1:12" x14ac:dyDescent="0.25">
      <c r="A120" s="64" t="s">
        <v>334</v>
      </c>
      <c r="B120" s="64">
        <v>8</v>
      </c>
      <c r="C120" s="71">
        <v>3.6687500000000002</v>
      </c>
      <c r="D120" s="65">
        <v>0.375</v>
      </c>
      <c r="E120" s="65">
        <v>34</v>
      </c>
      <c r="F120" s="65">
        <v>32.25</v>
      </c>
      <c r="G120" s="65">
        <v>215.83249999999998</v>
      </c>
      <c r="H120" s="65">
        <v>216.625</v>
      </c>
      <c r="I120" s="65">
        <v>85.375</v>
      </c>
      <c r="J120" s="65">
        <v>21.375</v>
      </c>
      <c r="K120" s="65">
        <v>82.75</v>
      </c>
      <c r="L120" s="65">
        <v>58.25</v>
      </c>
    </row>
    <row r="121" spans="1:12" x14ac:dyDescent="0.25">
      <c r="A121" s="64" t="s">
        <v>335</v>
      </c>
      <c r="B121" s="64">
        <v>8</v>
      </c>
      <c r="C121" s="71">
        <v>3.5774999999999997</v>
      </c>
      <c r="D121" s="65">
        <v>0.125</v>
      </c>
      <c r="E121" s="65">
        <v>33.75</v>
      </c>
      <c r="F121" s="65">
        <v>30.75</v>
      </c>
      <c r="G121" s="65">
        <v>204.41624999999999</v>
      </c>
      <c r="H121" s="65">
        <v>182.125</v>
      </c>
      <c r="I121" s="65">
        <v>80.75</v>
      </c>
      <c r="J121" s="65">
        <v>16.5</v>
      </c>
      <c r="K121" s="65">
        <v>133.625</v>
      </c>
      <c r="L121" s="65">
        <v>77.375</v>
      </c>
    </row>
    <row r="122" spans="1:12" x14ac:dyDescent="0.25">
      <c r="A122" s="64" t="s">
        <v>336</v>
      </c>
      <c r="B122" s="64">
        <v>8</v>
      </c>
      <c r="C122" s="71">
        <v>3.6337500000000005</v>
      </c>
      <c r="D122" s="65">
        <v>6.875</v>
      </c>
      <c r="E122" s="65">
        <v>43</v>
      </c>
      <c r="F122" s="65">
        <v>12.75</v>
      </c>
      <c r="G122" s="65">
        <v>134.58375000000001</v>
      </c>
      <c r="H122" s="65">
        <v>123</v>
      </c>
      <c r="I122" s="65">
        <v>54.625</v>
      </c>
      <c r="J122" s="65">
        <v>10.625</v>
      </c>
      <c r="K122" s="65">
        <v>88.125</v>
      </c>
      <c r="L122" s="65">
        <v>53.5</v>
      </c>
    </row>
    <row r="123" spans="1:12" x14ac:dyDescent="0.25">
      <c r="A123" s="64" t="s">
        <v>337</v>
      </c>
      <c r="B123" s="64">
        <v>10</v>
      </c>
      <c r="C123" s="71">
        <v>2.6870000000000003</v>
      </c>
      <c r="D123" s="65">
        <v>19</v>
      </c>
      <c r="E123" s="65">
        <v>60</v>
      </c>
      <c r="F123" s="65">
        <v>0</v>
      </c>
      <c r="G123" s="65">
        <v>96.032999999999987</v>
      </c>
      <c r="H123" s="65">
        <v>84.7</v>
      </c>
      <c r="I123" s="65">
        <v>27.8</v>
      </c>
      <c r="J123" s="65">
        <v>5.0999999999999996</v>
      </c>
      <c r="K123" s="65">
        <v>59</v>
      </c>
      <c r="L123" s="65">
        <v>31.9</v>
      </c>
    </row>
    <row r="124" spans="1:12" x14ac:dyDescent="0.25">
      <c r="A124" s="64" t="s">
        <v>338</v>
      </c>
      <c r="B124" s="64">
        <v>9</v>
      </c>
      <c r="C124" s="71">
        <v>3.8777777777777778</v>
      </c>
      <c r="D124" s="65">
        <v>1.4444444444444444</v>
      </c>
      <c r="E124" s="65">
        <v>40.222222222222221</v>
      </c>
      <c r="F124" s="65">
        <v>26.666666666666668</v>
      </c>
      <c r="G124" s="65">
        <v>190.18333333333328</v>
      </c>
      <c r="H124" s="65">
        <v>190.77777777777777</v>
      </c>
      <c r="I124" s="65">
        <v>81.222222222222229</v>
      </c>
      <c r="J124" s="65">
        <v>16.777777777777779</v>
      </c>
      <c r="K124" s="65">
        <v>97.666666666666671</v>
      </c>
      <c r="L124" s="65">
        <v>72</v>
      </c>
    </row>
    <row r="125" spans="1:12" x14ac:dyDescent="0.25">
      <c r="A125" s="64" t="s">
        <v>339</v>
      </c>
      <c r="B125" s="64">
        <v>10</v>
      </c>
      <c r="C125" s="71">
        <v>3.2170000000000001</v>
      </c>
      <c r="D125" s="65">
        <v>0</v>
      </c>
      <c r="E125" s="65">
        <v>36.9</v>
      </c>
      <c r="F125" s="65">
        <v>36.6</v>
      </c>
      <c r="G125" s="65">
        <v>274.69899999999996</v>
      </c>
      <c r="H125" s="65">
        <v>241.3</v>
      </c>
      <c r="I125" s="65">
        <v>97.1</v>
      </c>
      <c r="J125" s="65">
        <v>23.8</v>
      </c>
      <c r="K125" s="65">
        <v>209.7</v>
      </c>
      <c r="L125" s="65">
        <v>96</v>
      </c>
    </row>
    <row r="126" spans="1:12" x14ac:dyDescent="0.25">
      <c r="A126" s="64" t="s">
        <v>340</v>
      </c>
      <c r="B126" s="64">
        <v>5</v>
      </c>
      <c r="C126" s="71">
        <v>3.3439999999999999</v>
      </c>
      <c r="D126" s="65">
        <v>9.6</v>
      </c>
      <c r="E126" s="65">
        <v>50</v>
      </c>
      <c r="F126" s="65">
        <v>0</v>
      </c>
      <c r="G126" s="65">
        <v>91.4</v>
      </c>
      <c r="H126" s="65">
        <v>81</v>
      </c>
      <c r="I126" s="65">
        <v>32.6</v>
      </c>
      <c r="J126" s="65">
        <v>8</v>
      </c>
      <c r="K126" s="65">
        <v>57.8</v>
      </c>
      <c r="L126" s="65">
        <v>33.6</v>
      </c>
    </row>
    <row r="127" spans="1:12" x14ac:dyDescent="0.25">
      <c r="A127" s="64" t="s">
        <v>341</v>
      </c>
      <c r="B127" s="64">
        <v>7</v>
      </c>
      <c r="C127" s="71">
        <v>2.6914285714285717</v>
      </c>
      <c r="D127" s="65">
        <v>5.5714285714285712</v>
      </c>
      <c r="E127" s="65">
        <v>44.428571428571431</v>
      </c>
      <c r="F127" s="65">
        <v>0</v>
      </c>
      <c r="G127" s="65">
        <v>64.237142857142857</v>
      </c>
      <c r="H127" s="65">
        <v>55.571428571428569</v>
      </c>
      <c r="I127" s="65">
        <v>19.142857142857142</v>
      </c>
      <c r="J127" s="65">
        <v>3.4285714285714284</v>
      </c>
      <c r="K127" s="65">
        <v>35</v>
      </c>
      <c r="L127" s="65">
        <v>23.285714285714285</v>
      </c>
    </row>
    <row r="128" spans="1:12" x14ac:dyDescent="0.25">
      <c r="A128" s="64" t="s">
        <v>342</v>
      </c>
      <c r="B128" s="64">
        <v>8</v>
      </c>
      <c r="C128" s="71">
        <v>3.92</v>
      </c>
      <c r="D128" s="65">
        <v>0.375</v>
      </c>
      <c r="E128" s="65">
        <v>35.125</v>
      </c>
      <c r="F128" s="65">
        <v>30.5</v>
      </c>
      <c r="G128" s="65">
        <v>205.54249999999999</v>
      </c>
      <c r="H128" s="65">
        <v>195.25</v>
      </c>
      <c r="I128" s="65">
        <v>88.375</v>
      </c>
      <c r="J128" s="65">
        <v>20</v>
      </c>
      <c r="K128" s="65">
        <v>122</v>
      </c>
      <c r="L128" s="65">
        <v>83.75</v>
      </c>
    </row>
    <row r="129" spans="1:12" x14ac:dyDescent="0.25">
      <c r="A129" s="64" t="s">
        <v>343</v>
      </c>
      <c r="B129" s="64">
        <v>6</v>
      </c>
      <c r="C129" s="71">
        <v>3.2566666666666664</v>
      </c>
      <c r="D129" s="65">
        <v>0.33333333333333331</v>
      </c>
      <c r="E129" s="65">
        <v>36.333333333333336</v>
      </c>
      <c r="F129" s="65">
        <v>35.166666666666664</v>
      </c>
      <c r="G129" s="65">
        <v>250.78</v>
      </c>
      <c r="H129" s="65">
        <v>234.16666666666666</v>
      </c>
      <c r="I129" s="65">
        <v>91.166666666666671</v>
      </c>
      <c r="J129" s="65">
        <v>14</v>
      </c>
      <c r="K129" s="65">
        <v>152.66666666666666</v>
      </c>
      <c r="L129" s="65">
        <v>76.666666666666671</v>
      </c>
    </row>
    <row r="130" spans="1:12" x14ac:dyDescent="0.25">
      <c r="A130" s="64" t="s">
        <v>344</v>
      </c>
      <c r="B130" s="64">
        <v>6</v>
      </c>
      <c r="C130" s="71">
        <v>4.163333333333334</v>
      </c>
      <c r="D130" s="65">
        <v>0.16666666666666666</v>
      </c>
      <c r="E130" s="65">
        <v>34.666666666666664</v>
      </c>
      <c r="F130" s="65">
        <v>28.333333333333332</v>
      </c>
      <c r="G130" s="65">
        <v>194.27666666666667</v>
      </c>
      <c r="H130" s="65">
        <v>190.5</v>
      </c>
      <c r="I130" s="65">
        <v>90</v>
      </c>
      <c r="J130" s="65">
        <v>21.5</v>
      </c>
      <c r="K130" s="65">
        <v>117.5</v>
      </c>
      <c r="L130" s="65">
        <v>77.166666666666671</v>
      </c>
    </row>
    <row r="131" spans="1:12" x14ac:dyDescent="0.25">
      <c r="A131" s="64" t="s">
        <v>345</v>
      </c>
      <c r="B131" s="64">
        <v>5</v>
      </c>
      <c r="C131" s="71">
        <v>3.004</v>
      </c>
      <c r="D131" s="65">
        <v>18.399999999999999</v>
      </c>
      <c r="E131" s="65">
        <v>53.4</v>
      </c>
      <c r="F131" s="65">
        <v>3.2</v>
      </c>
      <c r="G131" s="65">
        <v>104.4</v>
      </c>
      <c r="H131" s="65">
        <v>94.2</v>
      </c>
      <c r="I131" s="65">
        <v>35.4</v>
      </c>
      <c r="J131" s="65">
        <v>4</v>
      </c>
      <c r="K131" s="65">
        <v>84.6</v>
      </c>
      <c r="L131" s="65">
        <v>43.2</v>
      </c>
    </row>
    <row r="132" spans="1:12" x14ac:dyDescent="0.25">
      <c r="A132" s="64" t="s">
        <v>346</v>
      </c>
      <c r="B132" s="64">
        <v>9</v>
      </c>
      <c r="C132" s="71">
        <v>3.4955555555555557</v>
      </c>
      <c r="D132" s="65">
        <v>6.4444444444444446</v>
      </c>
      <c r="E132" s="65">
        <v>50.666666666666664</v>
      </c>
      <c r="F132" s="65">
        <v>0.1111111111111111</v>
      </c>
      <c r="G132" s="65">
        <v>82.443333333333328</v>
      </c>
      <c r="H132" s="65">
        <v>81.777777777777771</v>
      </c>
      <c r="I132" s="65">
        <v>31.444444444444443</v>
      </c>
      <c r="J132" s="65">
        <v>7.1111111111111107</v>
      </c>
      <c r="K132" s="65">
        <v>38.222222222222221</v>
      </c>
      <c r="L132" s="65">
        <v>26.222222222222221</v>
      </c>
    </row>
    <row r="133" spans="1:12" x14ac:dyDescent="0.25">
      <c r="A133" s="64" t="s">
        <v>347</v>
      </c>
      <c r="B133" s="64">
        <v>7</v>
      </c>
      <c r="C133" s="71">
        <v>3.61</v>
      </c>
      <c r="D133" s="65">
        <v>4.5714285714285712</v>
      </c>
      <c r="E133" s="65">
        <v>45.571428571428569</v>
      </c>
      <c r="F133" s="65">
        <v>5.8571428571428568</v>
      </c>
      <c r="G133" s="65">
        <v>96.381428571428572</v>
      </c>
      <c r="H133" s="65">
        <v>70.857142857142861</v>
      </c>
      <c r="I133" s="65">
        <v>35.285714285714285</v>
      </c>
      <c r="J133" s="65">
        <v>10.428571428571429</v>
      </c>
      <c r="K133" s="65">
        <v>96.714285714285708</v>
      </c>
      <c r="L133" s="65">
        <v>44.857142857142854</v>
      </c>
    </row>
    <row r="134" spans="1:12" x14ac:dyDescent="0.25">
      <c r="A134" s="64" t="s">
        <v>348</v>
      </c>
      <c r="B134" s="64">
        <v>7</v>
      </c>
      <c r="C134" s="71">
        <v>3.9142857142857141</v>
      </c>
      <c r="D134" s="65">
        <v>8.2857142857142865</v>
      </c>
      <c r="E134" s="65">
        <v>48</v>
      </c>
      <c r="F134" s="65">
        <v>10.714285714285714</v>
      </c>
      <c r="G134" s="65">
        <v>134.52285714285716</v>
      </c>
      <c r="H134" s="65">
        <v>134.71428571428572</v>
      </c>
      <c r="I134" s="65">
        <v>57.571428571428569</v>
      </c>
      <c r="J134" s="65">
        <v>13.857142857142858</v>
      </c>
      <c r="K134" s="65">
        <v>54.428571428571431</v>
      </c>
      <c r="L134" s="65">
        <v>48.857142857142854</v>
      </c>
    </row>
    <row r="135" spans="1:12" x14ac:dyDescent="0.25">
      <c r="A135" s="64" t="s">
        <v>349</v>
      </c>
      <c r="B135" s="64">
        <v>10</v>
      </c>
      <c r="C135" s="71">
        <v>2.6349999999999998</v>
      </c>
      <c r="D135" s="65">
        <v>0</v>
      </c>
      <c r="E135" s="65">
        <v>36.200000000000003</v>
      </c>
      <c r="F135" s="65">
        <v>34.5</v>
      </c>
      <c r="G135" s="65">
        <v>265.233</v>
      </c>
      <c r="H135" s="65">
        <v>210.5</v>
      </c>
      <c r="I135" s="65">
        <v>76.8</v>
      </c>
      <c r="J135" s="65">
        <v>19</v>
      </c>
      <c r="K135" s="65">
        <v>230.4</v>
      </c>
      <c r="L135" s="65">
        <v>74.099999999999994</v>
      </c>
    </row>
    <row r="136" spans="1:12" x14ac:dyDescent="0.25">
      <c r="A136" s="64" t="s">
        <v>350</v>
      </c>
      <c r="B136" s="64">
        <v>5</v>
      </c>
      <c r="C136" s="71">
        <v>4.0920000000000005</v>
      </c>
      <c r="D136" s="65">
        <v>0.6</v>
      </c>
      <c r="E136" s="65">
        <v>33.200000000000003</v>
      </c>
      <c r="F136" s="65">
        <v>27.8</v>
      </c>
      <c r="G136" s="65">
        <v>186.6</v>
      </c>
      <c r="H136" s="65">
        <v>187.4</v>
      </c>
      <c r="I136" s="65">
        <v>83.8</v>
      </c>
      <c r="J136" s="65">
        <v>15.2</v>
      </c>
      <c r="K136" s="65">
        <v>113.8</v>
      </c>
      <c r="L136" s="65">
        <v>80.8</v>
      </c>
    </row>
    <row r="137" spans="1:12" x14ac:dyDescent="0.25">
      <c r="A137" s="64" t="s">
        <v>351</v>
      </c>
      <c r="B137" s="64">
        <v>9</v>
      </c>
      <c r="C137" s="71">
        <v>3.065555555555556</v>
      </c>
      <c r="D137" s="65">
        <v>0.1111111111111111</v>
      </c>
      <c r="E137" s="65">
        <v>32.777777777777779</v>
      </c>
      <c r="F137" s="65">
        <v>31.333333333333332</v>
      </c>
      <c r="G137" s="65">
        <v>219.2211111111111</v>
      </c>
      <c r="H137" s="65">
        <v>214.88888888888889</v>
      </c>
      <c r="I137" s="65">
        <v>75.222222222222229</v>
      </c>
      <c r="J137" s="65">
        <v>12.111111111111111</v>
      </c>
      <c r="K137" s="65">
        <v>114.33333333333333</v>
      </c>
      <c r="L137" s="65">
        <v>57.777777777777779</v>
      </c>
    </row>
    <row r="138" spans="1:12" x14ac:dyDescent="0.25">
      <c r="A138" s="64" t="s">
        <v>352</v>
      </c>
      <c r="B138" s="64">
        <v>10</v>
      </c>
      <c r="C138" s="71">
        <v>3.1180000000000003</v>
      </c>
      <c r="D138" s="65">
        <v>13.2</v>
      </c>
      <c r="E138" s="65">
        <v>54.2</v>
      </c>
      <c r="F138" s="65">
        <v>0.9</v>
      </c>
      <c r="G138" s="65">
        <v>96.734999999999999</v>
      </c>
      <c r="H138" s="65">
        <v>81.5</v>
      </c>
      <c r="I138" s="65">
        <v>33</v>
      </c>
      <c r="J138" s="65">
        <v>6.7</v>
      </c>
      <c r="K138" s="65">
        <v>72.599999999999994</v>
      </c>
      <c r="L138" s="65">
        <v>37.1</v>
      </c>
    </row>
    <row r="139" spans="1:12" x14ac:dyDescent="0.25">
      <c r="A139" s="64" t="s">
        <v>353</v>
      </c>
      <c r="B139" s="64">
        <v>9</v>
      </c>
      <c r="C139" s="71">
        <v>3.1266666666666665</v>
      </c>
      <c r="D139" s="65">
        <v>0.1111111111111111</v>
      </c>
      <c r="E139" s="65">
        <v>36.666666666666664</v>
      </c>
      <c r="F139" s="65">
        <v>35.666666666666664</v>
      </c>
      <c r="G139" s="65">
        <v>262.22222222222223</v>
      </c>
      <c r="H139" s="65">
        <v>228.88888888888889</v>
      </c>
      <c r="I139" s="65">
        <v>90</v>
      </c>
      <c r="J139" s="65">
        <v>17.888888888888889</v>
      </c>
      <c r="K139" s="65">
        <v>173.88888888888889</v>
      </c>
      <c r="L139" s="65">
        <v>85.333333333333329</v>
      </c>
    </row>
    <row r="140" spans="1:12" x14ac:dyDescent="0.25">
      <c r="A140" s="64" t="s">
        <v>354</v>
      </c>
      <c r="B140" s="64">
        <v>5</v>
      </c>
      <c r="C140" s="71">
        <v>3.2559999999999993</v>
      </c>
      <c r="D140" s="65">
        <v>15</v>
      </c>
      <c r="E140" s="65">
        <v>59</v>
      </c>
      <c r="F140" s="65">
        <v>0</v>
      </c>
      <c r="G140" s="65">
        <v>82.068000000000012</v>
      </c>
      <c r="H140" s="65">
        <v>80.2</v>
      </c>
      <c r="I140" s="65">
        <v>29.4</v>
      </c>
      <c r="J140" s="65">
        <v>6.2</v>
      </c>
      <c r="K140" s="65">
        <v>37.6</v>
      </c>
      <c r="L140" s="65">
        <v>26</v>
      </c>
    </row>
    <row r="141" spans="1:12" x14ac:dyDescent="0.25">
      <c r="A141" s="64" t="s">
        <v>355</v>
      </c>
      <c r="B141" s="64">
        <v>5</v>
      </c>
      <c r="C141" s="71">
        <v>4.1019999999999994</v>
      </c>
      <c r="D141" s="65">
        <v>0.2</v>
      </c>
      <c r="E141" s="65">
        <v>38</v>
      </c>
      <c r="F141" s="65">
        <v>19.399999999999999</v>
      </c>
      <c r="G141" s="65">
        <v>151.86600000000001</v>
      </c>
      <c r="H141" s="65">
        <v>134.80000000000001</v>
      </c>
      <c r="I141" s="65">
        <v>64.8</v>
      </c>
      <c r="J141" s="65">
        <v>12.2</v>
      </c>
      <c r="K141" s="65">
        <v>112.2</v>
      </c>
      <c r="L141" s="65">
        <v>74.400000000000006</v>
      </c>
    </row>
    <row r="142" spans="1:12" x14ac:dyDescent="0.25">
      <c r="A142" s="64" t="s">
        <v>356</v>
      </c>
      <c r="B142" s="64">
        <v>7</v>
      </c>
      <c r="C142" s="71">
        <v>3.371428571428571</v>
      </c>
      <c r="D142" s="65">
        <v>3.1428571428571428</v>
      </c>
      <c r="E142" s="65">
        <v>47.428571428571431</v>
      </c>
      <c r="F142" s="65">
        <v>35.857142857142854</v>
      </c>
      <c r="G142" s="65">
        <v>281.61857142857144</v>
      </c>
      <c r="H142" s="65">
        <v>271</v>
      </c>
      <c r="I142" s="65">
        <v>101.42857142857143</v>
      </c>
      <c r="J142" s="65">
        <v>22.428571428571427</v>
      </c>
      <c r="K142" s="65">
        <v>152.14285714285714</v>
      </c>
      <c r="L142" s="65">
        <v>72.714285714285708</v>
      </c>
    </row>
    <row r="143" spans="1:12" x14ac:dyDescent="0.25">
      <c r="A143" s="64" t="s">
        <v>357</v>
      </c>
      <c r="B143" s="64">
        <v>7</v>
      </c>
      <c r="C143" s="71">
        <v>3.6642857142857141</v>
      </c>
      <c r="D143" s="65">
        <v>2.7142857142857144</v>
      </c>
      <c r="E143" s="65">
        <v>36.857142857142854</v>
      </c>
      <c r="F143" s="65">
        <v>22.142857142857142</v>
      </c>
      <c r="G143" s="65">
        <v>161.99857142857144</v>
      </c>
      <c r="H143" s="65">
        <v>160.71428571428572</v>
      </c>
      <c r="I143" s="65">
        <v>66.857142857142861</v>
      </c>
      <c r="J143" s="65">
        <v>12.714285714285714</v>
      </c>
      <c r="K143" s="65">
        <v>104.28571428571429</v>
      </c>
      <c r="L143" s="65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3BFB-F57F-464F-BE86-3888BC6576DB}">
  <sheetPr>
    <tabColor rgb="FF00B050"/>
  </sheetPr>
  <dimension ref="A1:AB457"/>
  <sheetViews>
    <sheetView zoomScaleNormal="100" workbookViewId="0">
      <selection activeCell="A2" sqref="A2:A6"/>
    </sheetView>
  </sheetViews>
  <sheetFormatPr defaultColWidth="8.88671875" defaultRowHeight="14.4" x14ac:dyDescent="0.3"/>
  <cols>
    <col min="1" max="1" width="24.33203125" style="21" bestFit="1" customWidth="1"/>
    <col min="2" max="2" width="10" style="21" bestFit="1" customWidth="1"/>
    <col min="3" max="3" width="11.6640625" style="21" bestFit="1" customWidth="1"/>
    <col min="4" max="4" width="21" style="21" bestFit="1" customWidth="1"/>
    <col min="5" max="5" width="25.88671875" style="21" bestFit="1" customWidth="1"/>
    <col min="6" max="6" width="18" style="21" bestFit="1" customWidth="1"/>
    <col min="7" max="7" width="11" style="21" customWidth="1"/>
    <col min="8" max="8" width="14" style="21" customWidth="1"/>
    <col min="9" max="9" width="7.6640625" style="21" bestFit="1" customWidth="1"/>
    <col min="10" max="10" width="7.88671875" style="21" bestFit="1" customWidth="1"/>
    <col min="11" max="11" width="8.6640625" style="21" bestFit="1" customWidth="1"/>
    <col min="12" max="12" width="8.109375" style="21" bestFit="1" customWidth="1"/>
    <col min="13" max="13" width="10.6640625" style="21" bestFit="1" customWidth="1"/>
    <col min="14" max="14" width="9.109375" style="21" bestFit="1" customWidth="1"/>
    <col min="15" max="15" width="7.6640625" style="21" bestFit="1" customWidth="1"/>
    <col min="16" max="16" width="6.88671875" style="21" bestFit="1" customWidth="1"/>
    <col min="17" max="17" width="7.88671875" style="21" bestFit="1" customWidth="1"/>
    <col min="18" max="18" width="7.33203125" style="21" bestFit="1" customWidth="1"/>
    <col min="19" max="19" width="6.88671875" style="21" bestFit="1" customWidth="1"/>
    <col min="20" max="20" width="7.6640625" style="21" bestFit="1" customWidth="1"/>
    <col min="21" max="21" width="8.109375" style="21" bestFit="1" customWidth="1"/>
    <col min="22" max="22" width="8" style="21" bestFit="1" customWidth="1"/>
    <col min="23" max="23" width="7.88671875" style="21" bestFit="1" customWidth="1"/>
    <col min="24" max="24" width="3.33203125" style="21" bestFit="1" customWidth="1"/>
    <col min="25" max="25" width="5.109375" style="21" bestFit="1" customWidth="1"/>
    <col min="26" max="28" width="6" style="45" bestFit="1" customWidth="1"/>
    <col min="29" max="29" width="3.33203125" style="21" bestFit="1" customWidth="1"/>
    <col min="30" max="16384" width="8.88671875" style="21"/>
  </cols>
  <sheetData>
    <row r="1" spans="1:28" s="9" customFormat="1" ht="15.6" x14ac:dyDescent="0.3">
      <c r="A1" s="26" t="s">
        <v>0</v>
      </c>
      <c r="B1" s="26" t="s">
        <v>1</v>
      </c>
      <c r="C1" s="26" t="s">
        <v>2</v>
      </c>
      <c r="D1" s="26" t="s">
        <v>35</v>
      </c>
      <c r="E1" s="26" t="s">
        <v>4</v>
      </c>
      <c r="F1" s="26" t="s">
        <v>5</v>
      </c>
      <c r="G1" s="26" t="s">
        <v>6</v>
      </c>
      <c r="H1" s="26" t="s">
        <v>7</v>
      </c>
      <c r="Z1" s="10"/>
      <c r="AA1" s="10"/>
      <c r="AB1" s="10"/>
    </row>
    <row r="2" spans="1:28" ht="15.6" x14ac:dyDescent="0.3">
      <c r="A2" s="23" t="s">
        <v>405</v>
      </c>
      <c r="B2" s="5">
        <f>260-'Andy Palomino''s Team'!D24-'Andy Palomino''s Team'!D50</f>
        <v>18</v>
      </c>
      <c r="C2" s="5">
        <f t="shared" ref="C2:C6" si="0">B2 -(25-E2)</f>
        <v>23</v>
      </c>
      <c r="D2" s="24">
        <f t="shared" ref="D2:D6" si="1">B2/(26-E2)</f>
        <v>-4.5</v>
      </c>
      <c r="E2" s="5">
        <f>'Andy Palomino''s Team'!A24+'Andy Palomino''s Team'!A50</f>
        <v>30</v>
      </c>
      <c r="F2" s="25">
        <f>'Andy Palomino''s Team'!K50</f>
        <v>2201.3484682539683</v>
      </c>
      <c r="G2" s="5">
        <f>'Andy Palomino''s Team'!D50</f>
        <v>158</v>
      </c>
      <c r="H2" s="5">
        <f>'Andy Palomino''s Team'!D24</f>
        <v>84</v>
      </c>
    </row>
    <row r="3" spans="1:28" ht="15.6" x14ac:dyDescent="0.3">
      <c r="A3" s="23" t="s">
        <v>406</v>
      </c>
      <c r="B3" s="5">
        <f>260-'Derek Bain''s Team'!D25-'Derek Bain''s Team'!D46</f>
        <v>22</v>
      </c>
      <c r="C3" s="5">
        <f t="shared" si="0"/>
        <v>27</v>
      </c>
      <c r="D3" s="24">
        <f t="shared" si="1"/>
        <v>-5.5</v>
      </c>
      <c r="E3" s="5">
        <f>'Derek Bain''s Team'!A25+'Derek Bain''s Team'!A46</f>
        <v>30</v>
      </c>
      <c r="F3" s="25">
        <f>'Derek Bain''s Team'!K46</f>
        <v>2537.4207500000002</v>
      </c>
      <c r="G3" s="5">
        <f>'Derek Bain''s Team'!D46</f>
        <v>110</v>
      </c>
      <c r="H3" s="5">
        <f>'Derek Bain''s Team'!D25</f>
        <v>128</v>
      </c>
    </row>
    <row r="4" spans="1:28" ht="15.6" x14ac:dyDescent="0.3">
      <c r="A4" s="23" t="s">
        <v>407</v>
      </c>
      <c r="B4" s="5">
        <f>260-'Anthony Spencer''s Team'!D25-'Anthony Spencer''s Team'!D46</f>
        <v>28</v>
      </c>
      <c r="C4" s="5">
        <f t="shared" si="0"/>
        <v>33</v>
      </c>
      <c r="D4" s="24">
        <f t="shared" si="1"/>
        <v>-7</v>
      </c>
      <c r="E4" s="5">
        <f>'Anthony Spencer''s Team'!A25+'Anthony Spencer''s Team'!A46</f>
        <v>30</v>
      </c>
      <c r="F4" s="25">
        <f>'Anthony Spencer''s Team'!K46</f>
        <v>2456.0555079365076</v>
      </c>
      <c r="G4" s="5">
        <f>'Anthony Spencer''s Team'!D46</f>
        <v>91</v>
      </c>
      <c r="H4" s="5">
        <f>'Anthony Spencer''s Team'!D25</f>
        <v>141</v>
      </c>
    </row>
    <row r="5" spans="1:28" ht="15.6" x14ac:dyDescent="0.3">
      <c r="A5" s="23" t="s">
        <v>408</v>
      </c>
      <c r="B5" s="5">
        <f>260-'Alberto Martinez''s Team'!D24-'Alberto Martinez''s Team'!D45</f>
        <v>35</v>
      </c>
      <c r="C5" s="5">
        <f t="shared" si="0"/>
        <v>40</v>
      </c>
      <c r="D5" s="24">
        <f t="shared" si="1"/>
        <v>-8.75</v>
      </c>
      <c r="E5" s="5">
        <f>'Alberto Martinez''s Team'!A24+'Alberto Martinez''s Team'!A45</f>
        <v>30</v>
      </c>
      <c r="F5" s="25">
        <f>'Alberto Martinez''s Team'!K45</f>
        <v>1958.9357142857143</v>
      </c>
      <c r="G5" s="5">
        <f>'Alberto Martinez''s Team'!D45</f>
        <v>110</v>
      </c>
      <c r="H5" s="5">
        <f>'Alberto Martinez''s Team'!D24</f>
        <v>115</v>
      </c>
    </row>
    <row r="6" spans="1:28" ht="15.6" x14ac:dyDescent="0.3">
      <c r="A6" s="23" t="s">
        <v>409</v>
      </c>
      <c r="B6" s="5">
        <f>260-'Jason Besly''s Team'!D25-'Jason Besly''s Team'!D46</f>
        <v>3</v>
      </c>
      <c r="C6" s="5">
        <f t="shared" si="0"/>
        <v>8</v>
      </c>
      <c r="D6" s="24">
        <f t="shared" si="1"/>
        <v>-0.75</v>
      </c>
      <c r="E6" s="5">
        <f>'Jason Besly''s Team'!A25+'Jason Besly''s Team'!A46</f>
        <v>30</v>
      </c>
      <c r="F6" s="25">
        <f>'Jason Besly''s Team'!L46</f>
        <v>2513.2216666666668</v>
      </c>
      <c r="G6" s="5">
        <f>'Jason Besly''s Team'!D46</f>
        <v>123</v>
      </c>
      <c r="H6" s="5">
        <f>'Jason Besly''s Team'!D25</f>
        <v>134</v>
      </c>
    </row>
    <row r="7" spans="1:28" ht="18" x14ac:dyDescent="0.35">
      <c r="A7" s="17" t="s">
        <v>36</v>
      </c>
      <c r="B7" s="22"/>
      <c r="C7" s="22"/>
      <c r="D7" s="22"/>
      <c r="E7" s="15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8" ht="15.6" x14ac:dyDescent="0.3">
      <c r="A8" s="1" t="s">
        <v>9</v>
      </c>
      <c r="B8" s="1" t="s">
        <v>10</v>
      </c>
      <c r="C8" s="1" t="s">
        <v>11</v>
      </c>
      <c r="D8" s="1" t="s">
        <v>12</v>
      </c>
      <c r="E8" s="2" t="s">
        <v>37</v>
      </c>
      <c r="F8" s="2" t="s">
        <v>358</v>
      </c>
      <c r="G8" s="11" t="s">
        <v>38</v>
      </c>
      <c r="H8" s="2" t="s">
        <v>39</v>
      </c>
      <c r="I8" s="2" t="s">
        <v>15</v>
      </c>
      <c r="J8" s="2" t="s">
        <v>40</v>
      </c>
      <c r="K8" s="12" t="s">
        <v>41</v>
      </c>
      <c r="L8" s="2" t="s">
        <v>18</v>
      </c>
      <c r="M8" s="2" t="s">
        <v>42</v>
      </c>
      <c r="N8" s="2" t="s">
        <v>19</v>
      </c>
      <c r="O8" s="2" t="s">
        <v>43</v>
      </c>
      <c r="P8" s="2" t="s">
        <v>21</v>
      </c>
      <c r="S8" s="45"/>
      <c r="T8" s="45"/>
      <c r="U8" s="45"/>
      <c r="Z8" s="21"/>
      <c r="AA8" s="21"/>
      <c r="AB8" s="21"/>
    </row>
    <row r="9" spans="1:28" ht="15.6" x14ac:dyDescent="0.3">
      <c r="A9" s="5">
        <v>1</v>
      </c>
      <c r="B9" s="5">
        <v>5</v>
      </c>
      <c r="C9" s="5" t="s">
        <v>361</v>
      </c>
      <c r="D9" s="5">
        <v>10</v>
      </c>
      <c r="E9" s="64" t="s">
        <v>282</v>
      </c>
      <c r="F9" s="64">
        <v>5</v>
      </c>
      <c r="G9" s="71">
        <v>2.5479999999999996</v>
      </c>
      <c r="H9" s="65">
        <v>18</v>
      </c>
      <c r="I9" s="65">
        <v>52.4</v>
      </c>
      <c r="J9" s="65">
        <v>0</v>
      </c>
      <c r="K9" s="65">
        <v>77.599999999999994</v>
      </c>
      <c r="L9" s="65">
        <v>60.4</v>
      </c>
      <c r="M9" s="65">
        <v>21.8</v>
      </c>
      <c r="N9" s="65">
        <v>6.4</v>
      </c>
      <c r="O9" s="65">
        <v>65</v>
      </c>
      <c r="P9" s="65">
        <v>26</v>
      </c>
      <c r="S9" s="45"/>
      <c r="T9" s="45"/>
      <c r="U9" s="45"/>
      <c r="Z9" s="21"/>
      <c r="AA9" s="21"/>
      <c r="AB9" s="21"/>
    </row>
    <row r="10" spans="1:28" ht="15.6" x14ac:dyDescent="0.3">
      <c r="A10" s="5">
        <v>1</v>
      </c>
      <c r="B10" s="49">
        <v>6</v>
      </c>
      <c r="C10" s="49" t="s">
        <v>361</v>
      </c>
      <c r="D10" s="49">
        <v>49</v>
      </c>
      <c r="E10" s="64" t="s">
        <v>349</v>
      </c>
      <c r="F10" s="64">
        <v>10</v>
      </c>
      <c r="G10" s="71">
        <v>2.6349999999999998</v>
      </c>
      <c r="H10" s="65">
        <v>0</v>
      </c>
      <c r="I10" s="65">
        <v>36.200000000000003</v>
      </c>
      <c r="J10" s="65">
        <v>34.5</v>
      </c>
      <c r="K10" s="65">
        <v>265.233</v>
      </c>
      <c r="L10" s="65">
        <v>210.5</v>
      </c>
      <c r="M10" s="65">
        <v>76.8</v>
      </c>
      <c r="N10" s="65">
        <v>19</v>
      </c>
      <c r="O10" s="65">
        <v>230.4</v>
      </c>
      <c r="P10" s="65">
        <v>74.099999999999994</v>
      </c>
      <c r="S10" s="45"/>
      <c r="T10" s="45"/>
      <c r="U10" s="45"/>
      <c r="Z10" s="21"/>
      <c r="AA10" s="21"/>
      <c r="AB10" s="21"/>
    </row>
    <row r="11" spans="1:28" ht="15.6" x14ac:dyDescent="0.3">
      <c r="A11" s="5">
        <v>1</v>
      </c>
      <c r="B11" s="5">
        <v>8</v>
      </c>
      <c r="C11" s="5" t="s">
        <v>45</v>
      </c>
      <c r="D11" s="5">
        <v>17</v>
      </c>
      <c r="E11" s="64" t="s">
        <v>225</v>
      </c>
      <c r="F11" s="64">
        <v>5</v>
      </c>
      <c r="G11" s="71">
        <v>3.0439999999999996</v>
      </c>
      <c r="H11" s="65">
        <v>0</v>
      </c>
      <c r="I11" s="65">
        <v>32.6</v>
      </c>
      <c r="J11" s="65">
        <v>31.4</v>
      </c>
      <c r="K11" s="65">
        <v>250.53400000000002</v>
      </c>
      <c r="L11" s="65">
        <v>219.6</v>
      </c>
      <c r="M11" s="65">
        <v>84.6</v>
      </c>
      <c r="N11" s="65">
        <v>15.4</v>
      </c>
      <c r="O11" s="65">
        <v>187.6</v>
      </c>
      <c r="P11" s="65">
        <v>82.6</v>
      </c>
      <c r="S11" s="45"/>
      <c r="T11" s="45"/>
      <c r="U11" s="45"/>
      <c r="Z11" s="21"/>
      <c r="AA11" s="21"/>
      <c r="AB11" s="21"/>
    </row>
    <row r="12" spans="1:28" ht="15.6" x14ac:dyDescent="0.3">
      <c r="A12" s="5">
        <v>1</v>
      </c>
      <c r="B12" s="49">
        <v>11</v>
      </c>
      <c r="C12" s="49" t="s">
        <v>361</v>
      </c>
      <c r="D12" s="49">
        <v>10</v>
      </c>
      <c r="E12" s="64" t="s">
        <v>301</v>
      </c>
      <c r="F12" s="64">
        <v>5</v>
      </c>
      <c r="G12" s="71">
        <v>2.5680000000000001</v>
      </c>
      <c r="H12" s="65">
        <v>16.600000000000001</v>
      </c>
      <c r="I12" s="65">
        <v>71</v>
      </c>
      <c r="J12" s="65">
        <v>0</v>
      </c>
      <c r="K12" s="65">
        <v>106.26600000000001</v>
      </c>
      <c r="L12" s="65">
        <v>89.4</v>
      </c>
      <c r="M12" s="65">
        <v>30.6</v>
      </c>
      <c r="N12" s="65">
        <v>4</v>
      </c>
      <c r="O12" s="65">
        <v>61.4</v>
      </c>
      <c r="P12" s="65">
        <v>37</v>
      </c>
      <c r="S12" s="45"/>
      <c r="T12" s="45"/>
      <c r="U12" s="45"/>
      <c r="Z12" s="21"/>
      <c r="AA12" s="21"/>
      <c r="AB12" s="21"/>
    </row>
    <row r="13" spans="1:28" ht="15.6" x14ac:dyDescent="0.3">
      <c r="A13" s="5">
        <v>1</v>
      </c>
      <c r="B13" s="49">
        <v>13</v>
      </c>
      <c r="C13" s="49" t="s">
        <v>46</v>
      </c>
      <c r="D13" s="49">
        <v>10</v>
      </c>
      <c r="E13" s="64" t="s">
        <v>356</v>
      </c>
      <c r="F13" s="64">
        <v>7</v>
      </c>
      <c r="G13" s="71">
        <v>3.371428571428571</v>
      </c>
      <c r="H13" s="65">
        <v>3.1428571428571428</v>
      </c>
      <c r="I13" s="65">
        <v>47.428571428571431</v>
      </c>
      <c r="J13" s="65">
        <v>35.857142857142854</v>
      </c>
      <c r="K13" s="65">
        <v>281.61857142857144</v>
      </c>
      <c r="L13" s="65">
        <v>271</v>
      </c>
      <c r="M13" s="65">
        <v>101.42857142857143</v>
      </c>
      <c r="N13" s="65">
        <v>22.428571428571427</v>
      </c>
      <c r="O13" s="65">
        <v>152.14285714285714</v>
      </c>
      <c r="P13" s="65">
        <v>72.714285714285708</v>
      </c>
      <c r="S13" s="45"/>
      <c r="T13" s="45"/>
      <c r="U13" s="45"/>
      <c r="Z13" s="21"/>
      <c r="AA13" s="21"/>
      <c r="AB13" s="21"/>
    </row>
    <row r="14" spans="1:28" ht="15.6" x14ac:dyDescent="0.3">
      <c r="A14" s="5">
        <v>1</v>
      </c>
      <c r="B14" s="49">
        <v>15</v>
      </c>
      <c r="C14" s="49" t="s">
        <v>361</v>
      </c>
      <c r="D14" s="49">
        <v>5</v>
      </c>
      <c r="E14" s="64" t="s">
        <v>320</v>
      </c>
      <c r="F14" s="64">
        <v>5</v>
      </c>
      <c r="G14" s="71">
        <v>2.63</v>
      </c>
      <c r="H14" s="65">
        <v>6.2</v>
      </c>
      <c r="I14" s="65">
        <v>39</v>
      </c>
      <c r="J14" s="65">
        <v>0</v>
      </c>
      <c r="K14" s="65">
        <v>45.134</v>
      </c>
      <c r="L14" s="65">
        <v>34.6</v>
      </c>
      <c r="M14" s="65">
        <v>13</v>
      </c>
      <c r="N14" s="65">
        <v>3.4</v>
      </c>
      <c r="O14" s="65">
        <v>36.6</v>
      </c>
      <c r="P14" s="65">
        <v>19.600000000000001</v>
      </c>
      <c r="S14" s="45"/>
      <c r="T14" s="45"/>
      <c r="U14" s="45"/>
      <c r="Z14" s="21"/>
      <c r="AA14" s="21"/>
      <c r="AB14" s="21"/>
    </row>
    <row r="15" spans="1:28" ht="15.6" x14ac:dyDescent="0.3">
      <c r="A15" s="5">
        <v>1</v>
      </c>
      <c r="B15" s="49">
        <v>16</v>
      </c>
      <c r="C15" s="49" t="s">
        <v>360</v>
      </c>
      <c r="D15" s="49">
        <v>11</v>
      </c>
      <c r="E15" s="64" t="s">
        <v>331</v>
      </c>
      <c r="F15" s="64">
        <v>10</v>
      </c>
      <c r="G15" s="71">
        <v>2.9199999999999995</v>
      </c>
      <c r="H15" s="65">
        <v>20.9</v>
      </c>
      <c r="I15" s="65">
        <v>64.099999999999994</v>
      </c>
      <c r="J15" s="65">
        <v>2.9</v>
      </c>
      <c r="K15" s="65">
        <v>121.9</v>
      </c>
      <c r="L15" s="65">
        <v>103.8</v>
      </c>
      <c r="M15" s="65">
        <v>39.1</v>
      </c>
      <c r="N15" s="65">
        <v>8.4</v>
      </c>
      <c r="O15" s="65">
        <v>97.3</v>
      </c>
      <c r="P15" s="65">
        <v>35.299999999999997</v>
      </c>
      <c r="S15" s="45"/>
      <c r="T15" s="45"/>
      <c r="U15" s="45"/>
      <c r="Z15" s="21"/>
      <c r="AA15" s="21"/>
      <c r="AB15" s="21"/>
    </row>
    <row r="16" spans="1:28" ht="15.6" x14ac:dyDescent="0.3">
      <c r="A16" s="5">
        <v>1</v>
      </c>
      <c r="B16" s="5">
        <v>17</v>
      </c>
      <c r="C16" s="5" t="s">
        <v>360</v>
      </c>
      <c r="D16" s="5">
        <v>13</v>
      </c>
      <c r="E16" s="64" t="s">
        <v>305</v>
      </c>
      <c r="F16" s="64">
        <v>8</v>
      </c>
      <c r="G16" s="71">
        <v>3.375</v>
      </c>
      <c r="H16" s="65">
        <v>0.375</v>
      </c>
      <c r="I16" s="65">
        <v>35.375</v>
      </c>
      <c r="J16" s="65">
        <v>32.25</v>
      </c>
      <c r="K16" s="65">
        <v>237.25</v>
      </c>
      <c r="L16" s="65">
        <v>218.375</v>
      </c>
      <c r="M16" s="65">
        <v>88.625</v>
      </c>
      <c r="N16" s="65">
        <v>23</v>
      </c>
      <c r="O16" s="65">
        <v>140</v>
      </c>
      <c r="P16" s="65">
        <v>65.25</v>
      </c>
      <c r="S16" s="45"/>
      <c r="T16" s="45"/>
      <c r="U16" s="45"/>
      <c r="Z16" s="21"/>
      <c r="AA16" s="21"/>
      <c r="AB16" s="21"/>
    </row>
    <row r="17" spans="1:28" ht="15.6" x14ac:dyDescent="0.3">
      <c r="A17" s="5">
        <v>1</v>
      </c>
      <c r="B17" s="49">
        <v>18</v>
      </c>
      <c r="C17" s="49" t="s">
        <v>46</v>
      </c>
      <c r="D17" s="49">
        <v>19</v>
      </c>
      <c r="E17" s="64" t="s">
        <v>315</v>
      </c>
      <c r="F17" s="64">
        <v>9</v>
      </c>
      <c r="G17" s="71">
        <v>3.2122222222222216</v>
      </c>
      <c r="H17" s="65">
        <v>0.1111111111111111</v>
      </c>
      <c r="I17" s="65">
        <v>35.666666666666664</v>
      </c>
      <c r="J17" s="65">
        <v>34.888888888888886</v>
      </c>
      <c r="K17" s="65">
        <v>259.26</v>
      </c>
      <c r="L17" s="65">
        <v>182.77777777777777</v>
      </c>
      <c r="M17" s="65">
        <v>90</v>
      </c>
      <c r="N17" s="65">
        <v>13.666666666666666</v>
      </c>
      <c r="O17" s="65">
        <v>283.66666666666669</v>
      </c>
      <c r="P17" s="65">
        <v>157.55555555555554</v>
      </c>
      <c r="S17" s="45"/>
      <c r="T17" s="45"/>
      <c r="U17" s="45"/>
      <c r="Z17" s="21"/>
      <c r="AA17" s="21"/>
      <c r="AB17" s="21"/>
    </row>
    <row r="18" spans="1:28" ht="15.6" x14ac:dyDescent="0.3">
      <c r="A18" s="5">
        <v>1</v>
      </c>
      <c r="B18" s="5">
        <v>20</v>
      </c>
      <c r="C18" s="5" t="s">
        <v>46</v>
      </c>
      <c r="D18" s="5">
        <v>46</v>
      </c>
      <c r="E18" s="64" t="s">
        <v>286</v>
      </c>
      <c r="F18" s="64">
        <v>10</v>
      </c>
      <c r="G18" s="71">
        <v>2.6399999999999997</v>
      </c>
      <c r="H18" s="65">
        <v>0.2</v>
      </c>
      <c r="I18" s="65">
        <v>36.1</v>
      </c>
      <c r="J18" s="65">
        <v>35.200000000000003</v>
      </c>
      <c r="K18" s="65">
        <v>274.5</v>
      </c>
      <c r="L18" s="65">
        <v>227.5</v>
      </c>
      <c r="M18" s="65">
        <v>78.7</v>
      </c>
      <c r="N18" s="65">
        <v>18.399999999999999</v>
      </c>
      <c r="O18" s="65">
        <v>155.9</v>
      </c>
      <c r="P18" s="65">
        <v>86.1</v>
      </c>
      <c r="S18" s="45"/>
      <c r="T18" s="45"/>
      <c r="U18" s="45"/>
      <c r="Z18" s="21"/>
      <c r="AA18" s="21"/>
      <c r="AB18" s="21"/>
    </row>
    <row r="19" spans="1:28" ht="15.6" x14ac:dyDescent="0.3">
      <c r="A19" s="5">
        <v>1</v>
      </c>
      <c r="B19" s="5">
        <v>21</v>
      </c>
      <c r="C19" s="5" t="s">
        <v>45</v>
      </c>
      <c r="D19" s="5">
        <v>26</v>
      </c>
      <c r="E19" s="64" t="s">
        <v>219</v>
      </c>
      <c r="F19" s="64">
        <v>10</v>
      </c>
      <c r="G19" s="71">
        <v>2.9119999999999999</v>
      </c>
      <c r="H19" s="65">
        <v>0</v>
      </c>
      <c r="I19" s="65">
        <v>35.700000000000003</v>
      </c>
      <c r="J19" s="65">
        <v>35</v>
      </c>
      <c r="K19" s="65">
        <v>262.46699999999998</v>
      </c>
      <c r="L19" s="65">
        <v>233.5</v>
      </c>
      <c r="M19" s="65">
        <v>84.1</v>
      </c>
      <c r="N19" s="65">
        <v>18.600000000000001</v>
      </c>
      <c r="O19" s="65">
        <v>208.2</v>
      </c>
      <c r="P19" s="65">
        <v>71.099999999999994</v>
      </c>
      <c r="S19" s="45"/>
      <c r="T19" s="45"/>
      <c r="U19" s="45"/>
      <c r="Z19" s="21"/>
      <c r="AA19" s="21"/>
      <c r="AB19" s="21"/>
    </row>
    <row r="20" spans="1:28" ht="15.6" x14ac:dyDescent="0.3">
      <c r="A20" s="5">
        <v>1</v>
      </c>
      <c r="B20" s="5">
        <v>24</v>
      </c>
      <c r="C20" s="5" t="s">
        <v>361</v>
      </c>
      <c r="D20" s="5">
        <v>18</v>
      </c>
      <c r="E20" s="64" t="s">
        <v>218</v>
      </c>
      <c r="F20" s="64">
        <v>7</v>
      </c>
      <c r="G20" s="71">
        <v>2.7757142857142854</v>
      </c>
      <c r="H20" s="65">
        <v>1.2857142857142858</v>
      </c>
      <c r="I20" s="65">
        <v>35.571428571428569</v>
      </c>
      <c r="J20" s="65">
        <v>32.142857142857146</v>
      </c>
      <c r="K20" s="65">
        <v>244.57285714285717</v>
      </c>
      <c r="L20" s="65">
        <v>189.42857142857142</v>
      </c>
      <c r="M20" s="65">
        <v>74.428571428571431</v>
      </c>
      <c r="N20" s="65">
        <v>18</v>
      </c>
      <c r="O20" s="65">
        <v>175.57142857142858</v>
      </c>
      <c r="P20" s="65">
        <v>86.857142857142861</v>
      </c>
      <c r="S20" s="45"/>
      <c r="T20" s="45"/>
      <c r="U20" s="45"/>
      <c r="Z20" s="21"/>
      <c r="AA20" s="21"/>
      <c r="AB20" s="21"/>
    </row>
    <row r="21" spans="1:28" ht="15.6" x14ac:dyDescent="0.3">
      <c r="A21" s="5">
        <v>1</v>
      </c>
      <c r="B21" s="49">
        <v>25</v>
      </c>
      <c r="C21" s="49" t="s">
        <v>46</v>
      </c>
      <c r="D21" s="49">
        <v>4</v>
      </c>
      <c r="E21" s="64" t="s">
        <v>323</v>
      </c>
      <c r="F21" s="64">
        <v>6</v>
      </c>
      <c r="G21" s="71">
        <v>3.4199999999999995</v>
      </c>
      <c r="H21" s="65">
        <v>0.33333333333333331</v>
      </c>
      <c r="I21" s="65">
        <v>38.833333333333336</v>
      </c>
      <c r="J21" s="65">
        <v>35</v>
      </c>
      <c r="K21" s="65">
        <v>245.33166666666662</v>
      </c>
      <c r="L21" s="65">
        <v>237.66666666666666</v>
      </c>
      <c r="M21" s="65">
        <v>88.666666666666671</v>
      </c>
      <c r="N21" s="65">
        <v>13.833333333333334</v>
      </c>
      <c r="O21" s="65">
        <v>91.166666666666671</v>
      </c>
      <c r="P21" s="65">
        <v>58</v>
      </c>
      <c r="S21" s="45"/>
      <c r="T21" s="45"/>
      <c r="U21" s="45"/>
      <c r="Z21" s="21"/>
      <c r="AA21" s="21"/>
      <c r="AB21" s="21"/>
    </row>
    <row r="22" spans="1:28" ht="15.6" x14ac:dyDescent="0.3">
      <c r="A22" s="5">
        <v>1</v>
      </c>
      <c r="B22" s="5">
        <v>26</v>
      </c>
      <c r="C22" s="5" t="s">
        <v>362</v>
      </c>
      <c r="D22" s="5">
        <v>36</v>
      </c>
      <c r="E22" s="64" t="s">
        <v>265</v>
      </c>
      <c r="F22" s="64">
        <v>5</v>
      </c>
      <c r="G22" s="71">
        <v>2.8720000000000008</v>
      </c>
      <c r="H22" s="65">
        <v>0</v>
      </c>
      <c r="I22" s="65">
        <v>34.4</v>
      </c>
      <c r="J22" s="65">
        <v>33.200000000000003</v>
      </c>
      <c r="K22" s="65">
        <v>258.93199999999996</v>
      </c>
      <c r="L22" s="65">
        <v>225</v>
      </c>
      <c r="M22" s="65">
        <v>82.2</v>
      </c>
      <c r="N22" s="65">
        <v>23.4</v>
      </c>
      <c r="O22" s="65">
        <v>210.4</v>
      </c>
      <c r="P22" s="65">
        <v>68.8</v>
      </c>
      <c r="S22" s="45"/>
      <c r="T22" s="45"/>
      <c r="U22" s="45"/>
      <c r="Z22" s="21"/>
      <c r="AA22" s="21"/>
      <c r="AB22" s="21"/>
    </row>
    <row r="23" spans="1:28" ht="15.6" x14ac:dyDescent="0.3">
      <c r="A23" s="5">
        <v>1</v>
      </c>
      <c r="B23" s="49">
        <v>27</v>
      </c>
      <c r="C23" s="49" t="s">
        <v>360</v>
      </c>
      <c r="D23" s="49">
        <v>10</v>
      </c>
      <c r="E23" s="64" t="s">
        <v>329</v>
      </c>
      <c r="F23" s="64">
        <v>7</v>
      </c>
      <c r="G23" s="71">
        <v>3.4728571428571429</v>
      </c>
      <c r="H23" s="65">
        <v>0.42857142857142855</v>
      </c>
      <c r="I23" s="65">
        <v>38.142857142857146</v>
      </c>
      <c r="J23" s="65">
        <v>36.571428571428569</v>
      </c>
      <c r="K23" s="65">
        <v>243.62000000000003</v>
      </c>
      <c r="L23" s="65">
        <v>247</v>
      </c>
      <c r="M23" s="65">
        <v>93.857142857142861</v>
      </c>
      <c r="N23" s="65">
        <v>16</v>
      </c>
      <c r="O23" s="65">
        <v>147.85714285714286</v>
      </c>
      <c r="P23" s="65">
        <v>68.428571428571431</v>
      </c>
      <c r="S23" s="45"/>
      <c r="T23" s="45"/>
      <c r="U23" s="45"/>
      <c r="Z23" s="21"/>
      <c r="AA23" s="21"/>
      <c r="AB23" s="21"/>
    </row>
    <row r="24" spans="1:28" ht="15.6" x14ac:dyDescent="0.3">
      <c r="A24" s="5">
        <v>1</v>
      </c>
      <c r="B24" s="5">
        <v>30</v>
      </c>
      <c r="C24" s="5" t="s">
        <v>46</v>
      </c>
      <c r="D24" s="5">
        <v>2</v>
      </c>
      <c r="E24" s="64" t="s">
        <v>245</v>
      </c>
      <c r="F24" s="64">
        <v>10</v>
      </c>
      <c r="G24" s="71">
        <v>3.569</v>
      </c>
      <c r="H24" s="65">
        <v>12.2</v>
      </c>
      <c r="I24" s="65">
        <v>54.4</v>
      </c>
      <c r="J24" s="65">
        <v>0.5</v>
      </c>
      <c r="K24" s="65">
        <v>82.332999999999998</v>
      </c>
      <c r="L24" s="65">
        <v>70.3</v>
      </c>
      <c r="M24" s="65">
        <v>31.9</v>
      </c>
      <c r="N24" s="65">
        <v>7.2</v>
      </c>
      <c r="O24" s="65">
        <v>67.5</v>
      </c>
      <c r="P24" s="65">
        <v>39.299999999999997</v>
      </c>
      <c r="S24" s="45"/>
      <c r="T24" s="45"/>
      <c r="U24" s="45"/>
      <c r="Z24" s="21"/>
      <c r="AA24" s="21"/>
      <c r="AB24" s="21"/>
    </row>
    <row r="25" spans="1:28" ht="15.6" x14ac:dyDescent="0.3">
      <c r="A25" s="5">
        <v>1</v>
      </c>
      <c r="B25" s="5">
        <v>31</v>
      </c>
      <c r="C25" s="5" t="s">
        <v>362</v>
      </c>
      <c r="D25" s="5">
        <v>14</v>
      </c>
      <c r="E25" s="64" t="s">
        <v>249</v>
      </c>
      <c r="F25" s="64">
        <v>5</v>
      </c>
      <c r="G25" s="71">
        <v>3.1079999999999997</v>
      </c>
      <c r="H25" s="65">
        <v>0.6</v>
      </c>
      <c r="I25" s="65">
        <v>34.4</v>
      </c>
      <c r="J25" s="65">
        <v>31</v>
      </c>
      <c r="K25" s="65">
        <v>229.666</v>
      </c>
      <c r="L25" s="65">
        <v>201.6</v>
      </c>
      <c r="M25" s="65">
        <v>79.599999999999994</v>
      </c>
      <c r="N25" s="65">
        <v>23.8</v>
      </c>
      <c r="O25" s="65">
        <v>171</v>
      </c>
      <c r="P25" s="65">
        <v>70.400000000000006</v>
      </c>
      <c r="S25" s="45"/>
      <c r="T25" s="45"/>
      <c r="U25" s="45"/>
      <c r="Z25" s="21"/>
      <c r="AA25" s="21"/>
      <c r="AB25" s="21"/>
    </row>
    <row r="26" spans="1:28" ht="15.6" x14ac:dyDescent="0.3">
      <c r="A26" s="5">
        <v>1</v>
      </c>
      <c r="B26" s="5">
        <v>35</v>
      </c>
      <c r="C26" s="5">
        <v>31</v>
      </c>
      <c r="D26" s="5"/>
      <c r="E26" s="64" t="s">
        <v>271</v>
      </c>
      <c r="F26" s="64">
        <v>10</v>
      </c>
      <c r="G26" s="71">
        <v>2.9409999999999998</v>
      </c>
      <c r="H26" s="65">
        <v>0.1</v>
      </c>
      <c r="I26" s="65">
        <v>37</v>
      </c>
      <c r="J26" s="65">
        <v>36.799999999999997</v>
      </c>
      <c r="K26" s="65">
        <v>290.50100000000003</v>
      </c>
      <c r="L26" s="65">
        <v>255.9</v>
      </c>
      <c r="M26" s="65">
        <v>94.2</v>
      </c>
      <c r="N26" s="65">
        <v>20.7</v>
      </c>
      <c r="O26" s="65">
        <v>190.7</v>
      </c>
      <c r="P26" s="65">
        <v>75.8</v>
      </c>
      <c r="S26" s="45"/>
      <c r="T26" s="45"/>
      <c r="U26" s="45"/>
      <c r="Z26" s="21"/>
      <c r="AA26" s="21"/>
      <c r="AB26" s="21"/>
    </row>
    <row r="27" spans="1:28" ht="15.6" x14ac:dyDescent="0.3">
      <c r="A27" s="5">
        <v>1</v>
      </c>
      <c r="B27" s="49">
        <v>36</v>
      </c>
      <c r="C27" s="49" t="s">
        <v>362</v>
      </c>
      <c r="D27" s="49">
        <v>13</v>
      </c>
      <c r="E27" s="64" t="s">
        <v>337</v>
      </c>
      <c r="F27" s="64">
        <v>10</v>
      </c>
      <c r="G27" s="71">
        <v>2.6870000000000003</v>
      </c>
      <c r="H27" s="65">
        <v>19</v>
      </c>
      <c r="I27" s="65">
        <v>60</v>
      </c>
      <c r="J27" s="65">
        <v>0</v>
      </c>
      <c r="K27" s="65">
        <v>96.032999999999987</v>
      </c>
      <c r="L27" s="65">
        <v>84.7</v>
      </c>
      <c r="M27" s="65">
        <v>27.8</v>
      </c>
      <c r="N27" s="65">
        <v>5.0999999999999996</v>
      </c>
      <c r="O27" s="65">
        <v>59</v>
      </c>
      <c r="P27" s="65">
        <v>31.9</v>
      </c>
      <c r="S27" s="45"/>
      <c r="T27" s="45"/>
      <c r="U27" s="45"/>
      <c r="Z27" s="21"/>
      <c r="AA27" s="21"/>
      <c r="AB27" s="21"/>
    </row>
    <row r="28" spans="1:28" ht="15.6" x14ac:dyDescent="0.3">
      <c r="A28" s="5">
        <v>1</v>
      </c>
      <c r="B28" s="49">
        <v>39</v>
      </c>
      <c r="C28" s="49" t="s">
        <v>361</v>
      </c>
      <c r="D28" s="49">
        <v>9</v>
      </c>
      <c r="E28" s="64" t="s">
        <v>270</v>
      </c>
      <c r="F28" s="64">
        <v>5</v>
      </c>
      <c r="G28" s="71">
        <v>3.008</v>
      </c>
      <c r="H28" s="65">
        <v>0</v>
      </c>
      <c r="I28" s="65">
        <v>32.6</v>
      </c>
      <c r="J28" s="65">
        <v>32.6</v>
      </c>
      <c r="K28" s="65">
        <v>224.26799999999997</v>
      </c>
      <c r="L28" s="65">
        <v>203</v>
      </c>
      <c r="M28" s="65">
        <v>76.400000000000006</v>
      </c>
      <c r="N28" s="65">
        <v>19.2</v>
      </c>
      <c r="O28" s="65">
        <v>120.8</v>
      </c>
      <c r="P28" s="65">
        <v>48.2</v>
      </c>
      <c r="S28" s="45"/>
      <c r="T28" s="45"/>
      <c r="U28" s="45"/>
      <c r="Z28" s="21"/>
      <c r="AA28" s="21"/>
      <c r="AB28" s="21"/>
    </row>
    <row r="29" spans="1:28" ht="15.6" x14ac:dyDescent="0.3">
      <c r="A29" s="5">
        <v>1</v>
      </c>
      <c r="B29" s="49">
        <v>40</v>
      </c>
      <c r="C29" s="49" t="s">
        <v>46</v>
      </c>
      <c r="D29" s="49">
        <v>4</v>
      </c>
      <c r="E29" s="64" t="s">
        <v>272</v>
      </c>
      <c r="F29" s="64">
        <v>7</v>
      </c>
      <c r="G29" s="71">
        <v>3.2242857142857142</v>
      </c>
      <c r="H29" s="65">
        <v>15.714285714285714</v>
      </c>
      <c r="I29" s="65">
        <v>61.142857142857146</v>
      </c>
      <c r="J29" s="65">
        <v>1.1428571428571428</v>
      </c>
      <c r="K29" s="65">
        <v>108.23857142857142</v>
      </c>
      <c r="L29" s="65">
        <v>101</v>
      </c>
      <c r="M29" s="65">
        <v>39.571428571428569</v>
      </c>
      <c r="N29" s="65">
        <v>9</v>
      </c>
      <c r="O29" s="65">
        <v>68.714285714285708</v>
      </c>
      <c r="P29" s="65">
        <v>31.571428571428573</v>
      </c>
      <c r="S29" s="45"/>
      <c r="T29" s="45"/>
      <c r="U29" s="45"/>
      <c r="Z29" s="21"/>
      <c r="AA29" s="21"/>
      <c r="AB29" s="21"/>
    </row>
    <row r="30" spans="1:28" ht="15.6" x14ac:dyDescent="0.3">
      <c r="A30" s="5">
        <v>1</v>
      </c>
      <c r="B30" s="49">
        <v>45</v>
      </c>
      <c r="C30" s="49" t="s">
        <v>362</v>
      </c>
      <c r="D30" s="49">
        <v>7</v>
      </c>
      <c r="E30" s="64" t="s">
        <v>328</v>
      </c>
      <c r="F30" s="64">
        <v>7</v>
      </c>
      <c r="G30" s="71">
        <v>2.9200000000000004</v>
      </c>
      <c r="H30" s="65">
        <v>14.428571428571429</v>
      </c>
      <c r="I30" s="65">
        <v>48.428571428571431</v>
      </c>
      <c r="J30" s="65">
        <v>4.7142857142857144</v>
      </c>
      <c r="K30" s="65">
        <v>122.95142857142858</v>
      </c>
      <c r="L30" s="65">
        <v>98.571428571428569</v>
      </c>
      <c r="M30" s="65">
        <v>39.571428571428569</v>
      </c>
      <c r="N30" s="65">
        <v>6.8571428571428568</v>
      </c>
      <c r="O30" s="65">
        <v>100</v>
      </c>
      <c r="P30" s="65">
        <v>54</v>
      </c>
      <c r="S30" s="45"/>
      <c r="T30" s="45"/>
      <c r="U30" s="45"/>
      <c r="Z30" s="21"/>
      <c r="AA30" s="21"/>
      <c r="AB30" s="21"/>
    </row>
    <row r="31" spans="1:28" ht="15.6" x14ac:dyDescent="0.3">
      <c r="A31" s="5">
        <v>1</v>
      </c>
      <c r="B31" s="49">
        <v>46</v>
      </c>
      <c r="C31" s="49" t="s">
        <v>361</v>
      </c>
      <c r="D31" s="49">
        <v>14</v>
      </c>
      <c r="E31" s="64" t="s">
        <v>351</v>
      </c>
      <c r="F31" s="64">
        <v>9</v>
      </c>
      <c r="G31" s="71">
        <v>3.065555555555556</v>
      </c>
      <c r="H31" s="65">
        <v>0.1111111111111111</v>
      </c>
      <c r="I31" s="65">
        <v>32.777777777777779</v>
      </c>
      <c r="J31" s="65">
        <v>31.333333333333332</v>
      </c>
      <c r="K31" s="65">
        <v>219.2211111111111</v>
      </c>
      <c r="L31" s="65">
        <v>214.88888888888889</v>
      </c>
      <c r="M31" s="65">
        <v>75.222222222222229</v>
      </c>
      <c r="N31" s="65">
        <v>12.111111111111111</v>
      </c>
      <c r="O31" s="65">
        <v>114.33333333333333</v>
      </c>
      <c r="P31" s="65">
        <v>57.777777777777779</v>
      </c>
      <c r="S31" s="45"/>
      <c r="T31" s="45"/>
      <c r="U31" s="45"/>
      <c r="Z31" s="21"/>
      <c r="AA31" s="21"/>
      <c r="AB31" s="21"/>
    </row>
    <row r="32" spans="1:28" ht="15.6" x14ac:dyDescent="0.3">
      <c r="A32" s="5">
        <v>1</v>
      </c>
      <c r="B32" s="5">
        <v>47</v>
      </c>
      <c r="C32" s="5" t="s">
        <v>45</v>
      </c>
      <c r="D32" s="5">
        <v>28</v>
      </c>
      <c r="E32" s="64" t="s">
        <v>264</v>
      </c>
      <c r="F32" s="64">
        <v>10</v>
      </c>
      <c r="G32" s="71">
        <v>3.4060000000000001</v>
      </c>
      <c r="H32" s="65">
        <v>0</v>
      </c>
      <c r="I32" s="65">
        <v>36</v>
      </c>
      <c r="J32" s="65">
        <v>35.4</v>
      </c>
      <c r="K32" s="65">
        <v>270.666</v>
      </c>
      <c r="L32" s="65">
        <v>250.7</v>
      </c>
      <c r="M32" s="65">
        <v>101.5</v>
      </c>
      <c r="N32" s="65">
        <v>30.1</v>
      </c>
      <c r="O32" s="65">
        <v>184.1</v>
      </c>
      <c r="P32" s="65">
        <v>51.8</v>
      </c>
      <c r="S32" s="45"/>
      <c r="T32" s="45"/>
      <c r="U32" s="45"/>
      <c r="Z32" s="21"/>
      <c r="AA32" s="21"/>
      <c r="AB32" s="21"/>
    </row>
    <row r="33" spans="1:28" ht="15.6" x14ac:dyDescent="0.3">
      <c r="A33" s="5">
        <v>1</v>
      </c>
      <c r="B33" s="49">
        <v>48</v>
      </c>
      <c r="C33" s="49" t="s">
        <v>45</v>
      </c>
      <c r="D33" s="49">
        <v>24</v>
      </c>
      <c r="E33" s="64" t="s">
        <v>339</v>
      </c>
      <c r="F33" s="64">
        <v>10</v>
      </c>
      <c r="G33" s="71">
        <v>3.2170000000000001</v>
      </c>
      <c r="H33" s="65">
        <v>0</v>
      </c>
      <c r="I33" s="65">
        <v>36.9</v>
      </c>
      <c r="J33" s="65">
        <v>36.6</v>
      </c>
      <c r="K33" s="65">
        <v>274.69899999999996</v>
      </c>
      <c r="L33" s="65">
        <v>241.3</v>
      </c>
      <c r="M33" s="65">
        <v>97.1</v>
      </c>
      <c r="N33" s="65">
        <v>23.8</v>
      </c>
      <c r="O33" s="65">
        <v>209.7</v>
      </c>
      <c r="P33" s="65">
        <v>96</v>
      </c>
      <c r="S33" s="45"/>
      <c r="T33" s="45"/>
      <c r="U33" s="45"/>
      <c r="Z33" s="21"/>
      <c r="AA33" s="21"/>
      <c r="AB33" s="21"/>
    </row>
    <row r="34" spans="1:28" ht="15.6" x14ac:dyDescent="0.3">
      <c r="A34" s="5">
        <v>1</v>
      </c>
      <c r="B34" s="49">
        <v>50</v>
      </c>
      <c r="C34" s="49" t="s">
        <v>46</v>
      </c>
      <c r="D34" s="49">
        <v>2</v>
      </c>
      <c r="E34" s="64" t="s">
        <v>352</v>
      </c>
      <c r="F34" s="64">
        <v>10</v>
      </c>
      <c r="G34" s="71">
        <v>3.1180000000000003</v>
      </c>
      <c r="H34" s="65">
        <v>13.2</v>
      </c>
      <c r="I34" s="65">
        <v>54.2</v>
      </c>
      <c r="J34" s="65">
        <v>0.9</v>
      </c>
      <c r="K34" s="65">
        <v>96.734999999999999</v>
      </c>
      <c r="L34" s="65">
        <v>81.5</v>
      </c>
      <c r="M34" s="65">
        <v>33</v>
      </c>
      <c r="N34" s="65">
        <v>6.7</v>
      </c>
      <c r="O34" s="65">
        <v>72.599999999999994</v>
      </c>
      <c r="P34" s="65">
        <v>37.1</v>
      </c>
      <c r="S34" s="45"/>
      <c r="T34" s="45"/>
      <c r="U34" s="45"/>
      <c r="Z34" s="21"/>
      <c r="AA34" s="21"/>
      <c r="AB34" s="21"/>
    </row>
    <row r="35" spans="1:28" ht="15.6" x14ac:dyDescent="0.3">
      <c r="A35" s="5">
        <v>1</v>
      </c>
      <c r="B35" s="49">
        <v>52</v>
      </c>
      <c r="C35" s="49" t="s">
        <v>360</v>
      </c>
      <c r="D35" s="49">
        <v>8</v>
      </c>
      <c r="E35" s="64" t="s">
        <v>321</v>
      </c>
      <c r="F35" s="64">
        <v>10</v>
      </c>
      <c r="G35" s="71">
        <v>3.2789999999999999</v>
      </c>
      <c r="H35" s="65">
        <v>0.8</v>
      </c>
      <c r="I35" s="65">
        <v>40.700000000000003</v>
      </c>
      <c r="J35" s="65">
        <v>37.6</v>
      </c>
      <c r="K35" s="65">
        <v>288.10000000000002</v>
      </c>
      <c r="L35" s="65">
        <v>264.2</v>
      </c>
      <c r="M35" s="65">
        <v>104.5</v>
      </c>
      <c r="N35" s="65">
        <v>25.9</v>
      </c>
      <c r="O35" s="65">
        <v>186.6</v>
      </c>
      <c r="P35" s="65">
        <v>92</v>
      </c>
      <c r="S35" s="45"/>
      <c r="T35" s="45"/>
      <c r="U35" s="45"/>
      <c r="Z35" s="21"/>
      <c r="AA35" s="21"/>
      <c r="AB35" s="21"/>
    </row>
    <row r="36" spans="1:28" ht="15.6" x14ac:dyDescent="0.3">
      <c r="A36" s="5">
        <v>1</v>
      </c>
      <c r="B36" s="49">
        <v>53</v>
      </c>
      <c r="C36" s="49" t="s">
        <v>361</v>
      </c>
      <c r="D36" s="49">
        <v>7</v>
      </c>
      <c r="E36" s="64" t="s">
        <v>295</v>
      </c>
      <c r="F36" s="64">
        <v>8</v>
      </c>
      <c r="G36" s="71">
        <v>2.8462499999999995</v>
      </c>
      <c r="H36" s="65">
        <v>14</v>
      </c>
      <c r="I36" s="65">
        <v>50.25</v>
      </c>
      <c r="J36" s="65">
        <v>1.75</v>
      </c>
      <c r="K36" s="65">
        <v>108.3325</v>
      </c>
      <c r="L36" s="65">
        <v>88.75</v>
      </c>
      <c r="M36" s="65">
        <v>33.375</v>
      </c>
      <c r="N36" s="65">
        <v>9.625</v>
      </c>
      <c r="O36" s="65">
        <v>98.25</v>
      </c>
      <c r="P36" s="65">
        <v>50.125</v>
      </c>
      <c r="S36" s="45"/>
      <c r="T36" s="45"/>
      <c r="U36" s="45"/>
      <c r="Z36" s="21"/>
      <c r="AA36" s="21"/>
      <c r="AB36" s="21"/>
    </row>
    <row r="37" spans="1:28" ht="15.6" x14ac:dyDescent="0.3">
      <c r="A37" s="5">
        <v>1</v>
      </c>
      <c r="B37" s="49">
        <v>54</v>
      </c>
      <c r="C37" s="49" t="s">
        <v>360</v>
      </c>
      <c r="D37" s="49">
        <v>19</v>
      </c>
      <c r="E37" s="64" t="s">
        <v>353</v>
      </c>
      <c r="F37" s="64">
        <v>9</v>
      </c>
      <c r="G37" s="71">
        <v>3.1266666666666665</v>
      </c>
      <c r="H37" s="65">
        <v>0.1111111111111111</v>
      </c>
      <c r="I37" s="65">
        <v>36.666666666666664</v>
      </c>
      <c r="J37" s="65">
        <v>35.666666666666664</v>
      </c>
      <c r="K37" s="65">
        <v>262.22222222222223</v>
      </c>
      <c r="L37" s="65">
        <v>228.88888888888889</v>
      </c>
      <c r="M37" s="65">
        <v>90</v>
      </c>
      <c r="N37" s="65">
        <v>17.888888888888889</v>
      </c>
      <c r="O37" s="65">
        <v>173.88888888888889</v>
      </c>
      <c r="P37" s="65">
        <v>85.333333333333329</v>
      </c>
      <c r="S37" s="45"/>
      <c r="T37" s="45"/>
      <c r="U37" s="45"/>
      <c r="Z37" s="21"/>
      <c r="AA37" s="21"/>
      <c r="AB37" s="21"/>
    </row>
    <row r="38" spans="1:28" ht="15.6" x14ac:dyDescent="0.3">
      <c r="A38" s="5">
        <v>1</v>
      </c>
      <c r="B38" s="5">
        <v>55</v>
      </c>
      <c r="C38" s="5" t="s">
        <v>360</v>
      </c>
      <c r="D38" s="5">
        <v>12</v>
      </c>
      <c r="E38" s="64" t="s">
        <v>230</v>
      </c>
      <c r="F38" s="64">
        <v>8</v>
      </c>
      <c r="G38" s="71">
        <v>3.1825000000000001</v>
      </c>
      <c r="H38" s="65">
        <v>0</v>
      </c>
      <c r="I38" s="65">
        <v>36.875</v>
      </c>
      <c r="J38" s="65">
        <v>36</v>
      </c>
      <c r="K38" s="65">
        <v>271.99874999999997</v>
      </c>
      <c r="L38" s="65">
        <v>227.625</v>
      </c>
      <c r="M38" s="65">
        <v>92.125</v>
      </c>
      <c r="N38" s="65">
        <v>28.25</v>
      </c>
      <c r="O38" s="65">
        <v>152.375</v>
      </c>
      <c r="P38" s="65">
        <v>67.125</v>
      </c>
      <c r="S38" s="45"/>
      <c r="T38" s="45"/>
      <c r="U38" s="45"/>
      <c r="Z38" s="21"/>
      <c r="AA38" s="21"/>
      <c r="AB38" s="21"/>
    </row>
    <row r="39" spans="1:28" ht="15.6" x14ac:dyDescent="0.3">
      <c r="A39" s="5">
        <v>1</v>
      </c>
      <c r="B39" s="5">
        <v>56</v>
      </c>
      <c r="C39" s="5" t="s">
        <v>362</v>
      </c>
      <c r="D39" s="5">
        <v>14</v>
      </c>
      <c r="E39" s="64" t="s">
        <v>258</v>
      </c>
      <c r="F39" s="64">
        <v>10</v>
      </c>
      <c r="G39" s="71">
        <v>3.0830000000000006</v>
      </c>
      <c r="H39" s="65">
        <v>0.2</v>
      </c>
      <c r="I39" s="65">
        <v>35.5</v>
      </c>
      <c r="J39" s="65">
        <v>34.9</v>
      </c>
      <c r="K39" s="65">
        <v>255.73199999999997</v>
      </c>
      <c r="L39" s="65">
        <v>217.4</v>
      </c>
      <c r="M39" s="65">
        <v>87.1</v>
      </c>
      <c r="N39" s="65">
        <v>21.4</v>
      </c>
      <c r="O39" s="65">
        <v>176.7</v>
      </c>
      <c r="P39" s="65">
        <v>66</v>
      </c>
      <c r="S39" s="45"/>
      <c r="T39" s="45"/>
      <c r="U39" s="45"/>
      <c r="Z39" s="21"/>
      <c r="AA39" s="21"/>
      <c r="AB39" s="21"/>
    </row>
    <row r="40" spans="1:28" ht="15.6" x14ac:dyDescent="0.3">
      <c r="A40" s="5">
        <v>1</v>
      </c>
      <c r="B40" s="49">
        <v>57</v>
      </c>
      <c r="C40" s="49" t="s">
        <v>360</v>
      </c>
      <c r="D40" s="49">
        <v>11</v>
      </c>
      <c r="E40" s="64" t="s">
        <v>312</v>
      </c>
      <c r="F40" s="64">
        <v>8</v>
      </c>
      <c r="G40" s="71">
        <v>2.94</v>
      </c>
      <c r="H40" s="65">
        <v>21.625</v>
      </c>
      <c r="I40" s="65">
        <v>73.125</v>
      </c>
      <c r="J40" s="65">
        <v>0.125</v>
      </c>
      <c r="K40" s="65">
        <v>133.12375000000003</v>
      </c>
      <c r="L40" s="65">
        <v>118.125</v>
      </c>
      <c r="M40" s="65">
        <v>42.25</v>
      </c>
      <c r="N40" s="65">
        <v>7</v>
      </c>
      <c r="O40" s="65">
        <v>88</v>
      </c>
      <c r="P40" s="65">
        <v>48.875</v>
      </c>
      <c r="S40" s="45"/>
      <c r="T40" s="45"/>
      <c r="U40" s="45"/>
      <c r="Z40" s="21"/>
      <c r="AA40" s="21"/>
      <c r="AB40" s="21"/>
    </row>
    <row r="41" spans="1:28" ht="15.6" x14ac:dyDescent="0.3">
      <c r="A41" s="5">
        <v>1</v>
      </c>
      <c r="B41" s="5">
        <v>60</v>
      </c>
      <c r="C41" s="5" t="s">
        <v>46</v>
      </c>
      <c r="D41" s="5">
        <v>2</v>
      </c>
      <c r="E41" s="64" t="s">
        <v>293</v>
      </c>
      <c r="F41" s="64">
        <v>5</v>
      </c>
      <c r="G41" s="71">
        <v>3.4060000000000001</v>
      </c>
      <c r="H41" s="65">
        <v>1.8</v>
      </c>
      <c r="I41" s="65">
        <v>39.4</v>
      </c>
      <c r="J41" s="65">
        <v>23.8</v>
      </c>
      <c r="K41" s="65">
        <v>189.602</v>
      </c>
      <c r="L41" s="65">
        <v>173.2</v>
      </c>
      <c r="M41" s="65">
        <v>72.400000000000006</v>
      </c>
      <c r="N41" s="65">
        <v>15</v>
      </c>
      <c r="O41" s="65">
        <v>94.4</v>
      </c>
      <c r="P41" s="65">
        <v>71</v>
      </c>
      <c r="S41" s="45"/>
      <c r="T41" s="45"/>
      <c r="U41" s="45"/>
      <c r="Z41" s="21"/>
      <c r="AA41" s="21"/>
      <c r="AB41" s="21"/>
    </row>
    <row r="42" spans="1:28" ht="15.6" x14ac:dyDescent="0.3">
      <c r="A42" s="5">
        <v>1</v>
      </c>
      <c r="B42" s="5">
        <v>61</v>
      </c>
      <c r="C42" s="5" t="s">
        <v>361</v>
      </c>
      <c r="D42" s="5">
        <v>16</v>
      </c>
      <c r="E42" s="64" t="s">
        <v>296</v>
      </c>
      <c r="F42" s="64">
        <v>7</v>
      </c>
      <c r="G42" s="71">
        <v>2.9628571428571431</v>
      </c>
      <c r="H42" s="65">
        <v>0.14285714285714285</v>
      </c>
      <c r="I42" s="65">
        <v>33.142857142857146</v>
      </c>
      <c r="J42" s="65">
        <v>32.285714285714285</v>
      </c>
      <c r="K42" s="65">
        <v>240.14285714285714</v>
      </c>
      <c r="L42" s="65">
        <v>219</v>
      </c>
      <c r="M42" s="65">
        <v>77</v>
      </c>
      <c r="N42" s="65">
        <v>14.857142857142858</v>
      </c>
      <c r="O42" s="65">
        <v>165.14285714285714</v>
      </c>
      <c r="P42" s="65">
        <v>65</v>
      </c>
      <c r="S42" s="45"/>
      <c r="T42" s="45"/>
      <c r="U42" s="45"/>
      <c r="Z42" s="21"/>
      <c r="AA42" s="21"/>
      <c r="AB42" s="21"/>
    </row>
    <row r="43" spans="1:28" ht="15.6" x14ac:dyDescent="0.3">
      <c r="A43" s="5">
        <v>1</v>
      </c>
      <c r="B43" s="5">
        <v>66</v>
      </c>
      <c r="C43" s="5" t="s">
        <v>362</v>
      </c>
      <c r="D43" s="5">
        <v>2</v>
      </c>
      <c r="E43" s="64" t="s">
        <v>231</v>
      </c>
      <c r="F43" s="64">
        <v>7</v>
      </c>
      <c r="G43" s="71">
        <v>3.29</v>
      </c>
      <c r="H43" s="65">
        <v>8.1428571428571423</v>
      </c>
      <c r="I43" s="65">
        <v>52.571428571428569</v>
      </c>
      <c r="J43" s="65">
        <v>2.1428571428571428</v>
      </c>
      <c r="K43" s="65">
        <v>106.19000000000001</v>
      </c>
      <c r="L43" s="65">
        <v>83</v>
      </c>
      <c r="M43" s="65">
        <v>39.714285714285715</v>
      </c>
      <c r="N43" s="65">
        <v>8</v>
      </c>
      <c r="O43" s="65">
        <v>70.714285714285708</v>
      </c>
      <c r="P43" s="65">
        <v>54.285714285714285</v>
      </c>
      <c r="S43" s="45"/>
      <c r="T43" s="45"/>
      <c r="U43" s="45"/>
      <c r="Z43" s="21"/>
      <c r="AA43" s="21"/>
      <c r="AB43" s="21"/>
    </row>
    <row r="44" spans="1:28" ht="15.6" x14ac:dyDescent="0.3">
      <c r="A44" s="5">
        <v>1</v>
      </c>
      <c r="B44" s="5">
        <v>69</v>
      </c>
      <c r="C44" s="5" t="s">
        <v>361</v>
      </c>
      <c r="D44" s="5">
        <v>10</v>
      </c>
      <c r="E44" s="64" t="s">
        <v>234</v>
      </c>
      <c r="F44" s="64">
        <v>7</v>
      </c>
      <c r="G44" s="71">
        <v>2.65</v>
      </c>
      <c r="H44" s="65">
        <v>14.285714285714286</v>
      </c>
      <c r="I44" s="65">
        <v>59.428571428571431</v>
      </c>
      <c r="J44" s="65">
        <v>1.5714285714285714</v>
      </c>
      <c r="K44" s="65">
        <v>97.857142857142861</v>
      </c>
      <c r="L44" s="65">
        <v>94.571428571428569</v>
      </c>
      <c r="M44" s="65">
        <v>28.714285714285715</v>
      </c>
      <c r="N44" s="65">
        <v>5</v>
      </c>
      <c r="O44" s="65">
        <v>49.571428571428569</v>
      </c>
      <c r="P44" s="65">
        <v>32.142857142857146</v>
      </c>
      <c r="S44" s="45"/>
      <c r="T44" s="45"/>
      <c r="U44" s="45"/>
      <c r="Z44" s="21"/>
      <c r="AA44" s="21"/>
      <c r="AB44" s="21"/>
    </row>
    <row r="45" spans="1:28" ht="15.6" x14ac:dyDescent="0.3">
      <c r="A45" s="5">
        <v>1</v>
      </c>
      <c r="B45" s="5">
        <v>71</v>
      </c>
      <c r="C45" s="5" t="s">
        <v>362</v>
      </c>
      <c r="D45" s="5">
        <v>3</v>
      </c>
      <c r="E45" s="64" t="s">
        <v>257</v>
      </c>
      <c r="F45" s="64">
        <v>6</v>
      </c>
      <c r="G45" s="71">
        <v>2.938333333333333</v>
      </c>
      <c r="H45" s="65">
        <v>1.3333333333333333</v>
      </c>
      <c r="I45" s="65">
        <v>36.666666666666664</v>
      </c>
      <c r="J45" s="65">
        <v>23.666666666666668</v>
      </c>
      <c r="K45" s="65">
        <v>180.77833333333334</v>
      </c>
      <c r="L45" s="65">
        <v>152.16666666666666</v>
      </c>
      <c r="M45" s="65">
        <v>60.333333333333336</v>
      </c>
      <c r="N45" s="65">
        <v>14.833333333333334</v>
      </c>
      <c r="O45" s="65">
        <v>122.16666666666667</v>
      </c>
      <c r="P45" s="65">
        <v>65</v>
      </c>
      <c r="S45" s="45"/>
      <c r="T45" s="45"/>
      <c r="U45" s="45"/>
      <c r="Z45" s="21"/>
      <c r="AA45" s="21"/>
      <c r="AB45" s="21"/>
    </row>
    <row r="46" spans="1:28" ht="15.6" x14ac:dyDescent="0.3">
      <c r="A46" s="5">
        <v>1</v>
      </c>
      <c r="B46" s="49">
        <v>81</v>
      </c>
      <c r="C46" s="49" t="s">
        <v>362</v>
      </c>
      <c r="D46" s="49">
        <v>3</v>
      </c>
      <c r="E46" s="64" t="s">
        <v>310</v>
      </c>
      <c r="F46" s="64">
        <v>6</v>
      </c>
      <c r="G46" s="71">
        <v>3.1950000000000003</v>
      </c>
      <c r="H46" s="65">
        <v>0</v>
      </c>
      <c r="I46" s="65">
        <v>37.666666666666664</v>
      </c>
      <c r="J46" s="65">
        <v>37.5</v>
      </c>
      <c r="K46" s="65">
        <v>271.77666666666664</v>
      </c>
      <c r="L46" s="65">
        <v>244.5</v>
      </c>
      <c r="M46" s="65">
        <v>96.666666666666671</v>
      </c>
      <c r="N46" s="65">
        <v>24.666666666666668</v>
      </c>
      <c r="O46" s="65">
        <v>132.83333333333334</v>
      </c>
      <c r="P46" s="65">
        <v>78.666666666666671</v>
      </c>
      <c r="S46" s="45"/>
      <c r="T46" s="45"/>
      <c r="U46" s="45"/>
      <c r="Z46" s="21"/>
      <c r="AA46" s="21"/>
      <c r="AB46" s="21"/>
    </row>
    <row r="47" spans="1:28" ht="15.6" x14ac:dyDescent="0.3">
      <c r="A47" s="5">
        <v>1</v>
      </c>
      <c r="B47" s="5">
        <v>82</v>
      </c>
      <c r="C47" s="5" t="s">
        <v>361</v>
      </c>
      <c r="D47" s="5">
        <v>5</v>
      </c>
      <c r="E47" s="64" t="s">
        <v>269</v>
      </c>
      <c r="F47" s="64">
        <v>5</v>
      </c>
      <c r="G47" s="71">
        <v>2.7039999999999997</v>
      </c>
      <c r="H47" s="65">
        <v>14.8</v>
      </c>
      <c r="I47" s="65">
        <v>68</v>
      </c>
      <c r="J47" s="65">
        <v>0</v>
      </c>
      <c r="K47" s="65">
        <v>101.066</v>
      </c>
      <c r="L47" s="65">
        <v>94</v>
      </c>
      <c r="M47" s="65">
        <v>30</v>
      </c>
      <c r="N47" s="65">
        <v>4.2</v>
      </c>
      <c r="O47" s="65">
        <v>71.599999999999994</v>
      </c>
      <c r="P47" s="65">
        <v>44.6</v>
      </c>
      <c r="S47" s="45"/>
      <c r="T47" s="45"/>
      <c r="U47" s="45"/>
      <c r="Z47" s="21"/>
      <c r="AA47" s="21"/>
      <c r="AB47" s="21"/>
    </row>
    <row r="48" spans="1:28" ht="15.6" x14ac:dyDescent="0.3">
      <c r="A48" s="5">
        <v>1</v>
      </c>
      <c r="B48" s="49">
        <v>83</v>
      </c>
      <c r="C48" s="49" t="s">
        <v>45</v>
      </c>
      <c r="D48" s="49">
        <v>3</v>
      </c>
      <c r="E48" s="64" t="s">
        <v>308</v>
      </c>
      <c r="F48" s="64">
        <v>7</v>
      </c>
      <c r="G48" s="71">
        <v>3.455714285714286</v>
      </c>
      <c r="H48" s="65">
        <v>0</v>
      </c>
      <c r="I48" s="65">
        <v>39.142857142857146</v>
      </c>
      <c r="J48" s="65">
        <v>38.571428571428569</v>
      </c>
      <c r="K48" s="65">
        <v>289.43</v>
      </c>
      <c r="L48" s="65">
        <v>279.85714285714283</v>
      </c>
      <c r="M48" s="65">
        <v>110.14285714285714</v>
      </c>
      <c r="N48" s="65">
        <v>28.285714285714285</v>
      </c>
      <c r="O48" s="65">
        <v>209</v>
      </c>
      <c r="P48" s="65">
        <v>78.285714285714292</v>
      </c>
      <c r="S48" s="45"/>
      <c r="T48" s="45"/>
      <c r="U48" s="45"/>
      <c r="Z48" s="21"/>
      <c r="AA48" s="21"/>
      <c r="AB48" s="21"/>
    </row>
    <row r="49" spans="1:28" ht="15.6" x14ac:dyDescent="0.3">
      <c r="A49" s="5">
        <v>1</v>
      </c>
      <c r="B49" s="49">
        <v>87</v>
      </c>
      <c r="C49" s="49" t="s">
        <v>360</v>
      </c>
      <c r="D49" s="49">
        <v>2</v>
      </c>
      <c r="E49" s="64" t="s">
        <v>345</v>
      </c>
      <c r="F49" s="64">
        <v>5</v>
      </c>
      <c r="G49" s="71">
        <v>3.004</v>
      </c>
      <c r="H49" s="65">
        <v>18.399999999999999</v>
      </c>
      <c r="I49" s="65">
        <v>53.4</v>
      </c>
      <c r="J49" s="65">
        <v>3.2</v>
      </c>
      <c r="K49" s="65">
        <v>104.4</v>
      </c>
      <c r="L49" s="65">
        <v>94.2</v>
      </c>
      <c r="M49" s="65">
        <v>35.4</v>
      </c>
      <c r="N49" s="65">
        <v>4</v>
      </c>
      <c r="O49" s="65">
        <v>84.6</v>
      </c>
      <c r="P49" s="65">
        <v>43.2</v>
      </c>
      <c r="S49" s="45"/>
      <c r="T49" s="45"/>
      <c r="U49" s="45"/>
      <c r="Z49" s="21"/>
      <c r="AA49" s="21"/>
      <c r="AB49" s="21"/>
    </row>
    <row r="50" spans="1:28" ht="15.6" x14ac:dyDescent="0.3">
      <c r="A50" s="5">
        <v>1</v>
      </c>
      <c r="B50" s="49">
        <v>89</v>
      </c>
      <c r="C50" s="49" t="s">
        <v>361</v>
      </c>
      <c r="D50" s="49">
        <v>5</v>
      </c>
      <c r="E50" s="64" t="s">
        <v>343</v>
      </c>
      <c r="F50" s="64">
        <v>6</v>
      </c>
      <c r="G50" s="71">
        <v>3.2566666666666664</v>
      </c>
      <c r="H50" s="65">
        <v>0.33333333333333331</v>
      </c>
      <c r="I50" s="65">
        <v>36.333333333333336</v>
      </c>
      <c r="J50" s="65">
        <v>35.166666666666664</v>
      </c>
      <c r="K50" s="65">
        <v>250.78</v>
      </c>
      <c r="L50" s="65">
        <v>234.16666666666666</v>
      </c>
      <c r="M50" s="65">
        <v>91.166666666666671</v>
      </c>
      <c r="N50" s="65">
        <v>14</v>
      </c>
      <c r="O50" s="65">
        <v>152.66666666666666</v>
      </c>
      <c r="P50" s="65">
        <v>76.666666666666671</v>
      </c>
      <c r="S50" s="45"/>
      <c r="T50" s="45"/>
      <c r="U50" s="45"/>
      <c r="Z50" s="21"/>
      <c r="AA50" s="21"/>
      <c r="AB50" s="21"/>
    </row>
    <row r="51" spans="1:28" ht="15.6" x14ac:dyDescent="0.3">
      <c r="A51" s="5">
        <v>1</v>
      </c>
      <c r="B51" s="5">
        <v>90</v>
      </c>
      <c r="C51" s="5" t="s">
        <v>360</v>
      </c>
      <c r="D51" s="5">
        <v>3</v>
      </c>
      <c r="E51" s="64" t="s">
        <v>278</v>
      </c>
      <c r="F51" s="64">
        <v>10</v>
      </c>
      <c r="G51" s="71">
        <v>3.3250000000000002</v>
      </c>
      <c r="H51" s="65">
        <v>0.5</v>
      </c>
      <c r="I51" s="65">
        <v>33.700000000000003</v>
      </c>
      <c r="J51" s="65">
        <v>31.3</v>
      </c>
      <c r="K51" s="65">
        <v>228.13400000000001</v>
      </c>
      <c r="L51" s="65">
        <v>211.9</v>
      </c>
      <c r="M51" s="65">
        <v>83.7</v>
      </c>
      <c r="N51" s="65">
        <v>17.3</v>
      </c>
      <c r="O51" s="65">
        <v>158.69999999999999</v>
      </c>
      <c r="P51" s="65">
        <v>74.7</v>
      </c>
      <c r="S51" s="45"/>
      <c r="T51" s="45"/>
      <c r="U51" s="45"/>
      <c r="Z51" s="21"/>
      <c r="AA51" s="21"/>
      <c r="AB51" s="21"/>
    </row>
    <row r="52" spans="1:28" ht="15.6" x14ac:dyDescent="0.3">
      <c r="A52" s="5">
        <v>1</v>
      </c>
      <c r="B52" s="5">
        <v>93</v>
      </c>
      <c r="C52" s="5" t="s">
        <v>45</v>
      </c>
      <c r="D52" s="5">
        <v>3</v>
      </c>
      <c r="E52" s="64" t="s">
        <v>300</v>
      </c>
      <c r="F52" s="64">
        <v>6</v>
      </c>
      <c r="G52" s="71">
        <v>2.6966666666666668</v>
      </c>
      <c r="H52" s="65">
        <v>13.333333333333334</v>
      </c>
      <c r="I52" s="65">
        <v>50.166666666666664</v>
      </c>
      <c r="J52" s="65">
        <v>0</v>
      </c>
      <c r="K52" s="65">
        <v>80.943333333333342</v>
      </c>
      <c r="L52" s="65">
        <v>67.833333333333329</v>
      </c>
      <c r="M52" s="65">
        <v>23.333333333333332</v>
      </c>
      <c r="N52" s="65">
        <v>5.333333333333333</v>
      </c>
      <c r="O52" s="65">
        <v>42.333333333333336</v>
      </c>
      <c r="P52" s="65">
        <v>24.833333333333332</v>
      </c>
      <c r="S52" s="45"/>
      <c r="T52" s="45"/>
      <c r="U52" s="45"/>
      <c r="Z52" s="21"/>
      <c r="AA52" s="21"/>
      <c r="AB52" s="21"/>
    </row>
    <row r="53" spans="1:28" ht="15.6" x14ac:dyDescent="0.3">
      <c r="A53" s="5">
        <v>1</v>
      </c>
      <c r="B53" s="5">
        <v>96</v>
      </c>
      <c r="C53" s="5" t="s">
        <v>362</v>
      </c>
      <c r="D53" s="5">
        <v>9</v>
      </c>
      <c r="E53" s="64" t="s">
        <v>259</v>
      </c>
      <c r="F53" s="64">
        <v>5</v>
      </c>
      <c r="G53" s="71">
        <v>3.0640000000000005</v>
      </c>
      <c r="H53" s="65">
        <v>0.4</v>
      </c>
      <c r="I53" s="65">
        <v>33.6</v>
      </c>
      <c r="J53" s="65">
        <v>30.6</v>
      </c>
      <c r="K53" s="65">
        <v>224.93200000000002</v>
      </c>
      <c r="L53" s="65">
        <v>187.2</v>
      </c>
      <c r="M53" s="65">
        <v>75.2</v>
      </c>
      <c r="N53" s="65">
        <v>16.600000000000001</v>
      </c>
      <c r="O53" s="65">
        <v>141.4</v>
      </c>
      <c r="P53" s="65">
        <v>80.599999999999994</v>
      </c>
      <c r="S53" s="45"/>
      <c r="T53" s="45"/>
      <c r="U53" s="45"/>
      <c r="Z53" s="21"/>
      <c r="AA53" s="21"/>
      <c r="AB53" s="21"/>
    </row>
    <row r="54" spans="1:28" ht="15.6" x14ac:dyDescent="0.3">
      <c r="A54" s="5">
        <v>1</v>
      </c>
      <c r="B54" s="49">
        <v>102</v>
      </c>
      <c r="C54" s="49" t="s">
        <v>360</v>
      </c>
      <c r="D54" s="49">
        <v>1</v>
      </c>
      <c r="E54" s="64" t="s">
        <v>341</v>
      </c>
      <c r="F54" s="64">
        <v>7</v>
      </c>
      <c r="G54" s="71">
        <v>2.6914285714285717</v>
      </c>
      <c r="H54" s="65">
        <v>5.5714285714285712</v>
      </c>
      <c r="I54" s="65">
        <v>44.428571428571431</v>
      </c>
      <c r="J54" s="65">
        <v>0</v>
      </c>
      <c r="K54" s="65">
        <v>64.237142857142857</v>
      </c>
      <c r="L54" s="65">
        <v>55.571428571428569</v>
      </c>
      <c r="M54" s="65">
        <v>19.142857142857142</v>
      </c>
      <c r="N54" s="65">
        <v>3.4285714285714284</v>
      </c>
      <c r="O54" s="65">
        <v>35</v>
      </c>
      <c r="P54" s="65">
        <v>23.285714285714285</v>
      </c>
      <c r="S54" s="45"/>
      <c r="T54" s="45"/>
      <c r="U54" s="45"/>
      <c r="Z54" s="21"/>
      <c r="AA54" s="21"/>
      <c r="AB54" s="21"/>
    </row>
    <row r="55" spans="1:28" ht="15.6" x14ac:dyDescent="0.3">
      <c r="A55" s="5">
        <v>1</v>
      </c>
      <c r="B55" s="49">
        <v>103</v>
      </c>
      <c r="C55" s="49" t="s">
        <v>362</v>
      </c>
      <c r="D55" s="49">
        <v>4</v>
      </c>
      <c r="E55" s="64" t="s">
        <v>322</v>
      </c>
      <c r="F55" s="64">
        <v>5</v>
      </c>
      <c r="G55" s="71">
        <v>2.6420000000000003</v>
      </c>
      <c r="H55" s="65">
        <v>7</v>
      </c>
      <c r="I55" s="65">
        <v>51</v>
      </c>
      <c r="J55" s="65">
        <v>0</v>
      </c>
      <c r="K55" s="65">
        <v>67.402000000000015</v>
      </c>
      <c r="L55" s="65">
        <v>59</v>
      </c>
      <c r="M55" s="65">
        <v>19.2</v>
      </c>
      <c r="N55" s="65">
        <v>2.8</v>
      </c>
      <c r="O55" s="65">
        <v>41</v>
      </c>
      <c r="P55" s="65">
        <v>21.8</v>
      </c>
      <c r="S55" s="45"/>
      <c r="T55" s="45"/>
      <c r="U55" s="45"/>
      <c r="Z55" s="21"/>
      <c r="AA55" s="21"/>
      <c r="AB55" s="21"/>
    </row>
    <row r="56" spans="1:28" ht="15.6" x14ac:dyDescent="0.3">
      <c r="A56" s="5">
        <v>1</v>
      </c>
      <c r="B56" s="49">
        <v>112</v>
      </c>
      <c r="C56" s="49" t="s">
        <v>360</v>
      </c>
      <c r="D56" s="49">
        <v>1</v>
      </c>
      <c r="E56" s="64" t="s">
        <v>309</v>
      </c>
      <c r="F56" s="64">
        <v>7</v>
      </c>
      <c r="G56" s="71">
        <v>3.7142857142857144</v>
      </c>
      <c r="H56" s="65">
        <v>2.2857142857142856</v>
      </c>
      <c r="I56" s="65">
        <v>40.571428571428569</v>
      </c>
      <c r="J56" s="65">
        <v>22</v>
      </c>
      <c r="K56" s="65">
        <v>185.8557142857143</v>
      </c>
      <c r="L56" s="65">
        <v>193.42857142857142</v>
      </c>
      <c r="M56" s="65">
        <v>72.142857142857139</v>
      </c>
      <c r="N56" s="65">
        <v>12.571428571428571</v>
      </c>
      <c r="O56" s="65">
        <v>86.142857142857139</v>
      </c>
      <c r="P56" s="65">
        <v>46.571428571428569</v>
      </c>
      <c r="S56" s="45"/>
      <c r="T56" s="45"/>
      <c r="U56" s="45"/>
      <c r="Z56" s="21"/>
      <c r="AA56" s="21"/>
      <c r="AB56" s="21"/>
    </row>
    <row r="57" spans="1:28" ht="15.6" x14ac:dyDescent="0.3">
      <c r="A57" s="5">
        <v>1</v>
      </c>
      <c r="B57" s="5">
        <v>113</v>
      </c>
      <c r="C57" s="5" t="s">
        <v>45</v>
      </c>
      <c r="D57" s="5">
        <v>3</v>
      </c>
      <c r="E57" s="64" t="s">
        <v>246</v>
      </c>
      <c r="F57" s="64">
        <v>5</v>
      </c>
      <c r="G57" s="71">
        <v>3.1700000000000004</v>
      </c>
      <c r="H57" s="65">
        <v>0.2</v>
      </c>
      <c r="I57" s="65">
        <v>36.799999999999997</v>
      </c>
      <c r="J57" s="65">
        <v>36.200000000000003</v>
      </c>
      <c r="K57" s="65">
        <v>257.26599999999996</v>
      </c>
      <c r="L57" s="65">
        <v>238.4</v>
      </c>
      <c r="M57" s="65">
        <v>91</v>
      </c>
      <c r="N57" s="65">
        <v>20.6</v>
      </c>
      <c r="O57" s="65">
        <v>118.8</v>
      </c>
      <c r="P57" s="65">
        <v>73.2</v>
      </c>
      <c r="S57" s="45"/>
      <c r="T57" s="45"/>
      <c r="U57" s="45"/>
      <c r="Z57" s="21"/>
      <c r="AA57" s="21"/>
      <c r="AB57" s="21"/>
    </row>
    <row r="58" spans="1:28" ht="15.6" x14ac:dyDescent="0.3">
      <c r="A58" s="5">
        <v>1</v>
      </c>
      <c r="B58" s="5">
        <v>115</v>
      </c>
      <c r="C58" s="5" t="s">
        <v>46</v>
      </c>
      <c r="D58" s="5">
        <v>2</v>
      </c>
      <c r="E58" s="64" t="s">
        <v>242</v>
      </c>
      <c r="F58" s="64">
        <v>8</v>
      </c>
      <c r="G58" s="71">
        <v>3.0962499999999999</v>
      </c>
      <c r="H58" s="65">
        <v>17.5</v>
      </c>
      <c r="I58" s="65">
        <v>58.75</v>
      </c>
      <c r="J58" s="65">
        <v>0.375</v>
      </c>
      <c r="K58" s="65">
        <v>87.960000000000008</v>
      </c>
      <c r="L58" s="65">
        <v>81</v>
      </c>
      <c r="M58" s="65">
        <v>29.875</v>
      </c>
      <c r="N58" s="65">
        <v>5</v>
      </c>
      <c r="O58" s="65">
        <v>52</v>
      </c>
      <c r="P58" s="65">
        <v>33.75</v>
      </c>
      <c r="S58" s="45"/>
      <c r="T58" s="45"/>
      <c r="U58" s="45"/>
      <c r="Z58" s="21"/>
      <c r="AA58" s="21"/>
      <c r="AB58" s="21"/>
    </row>
    <row r="59" spans="1:28" ht="15.6" x14ac:dyDescent="0.3">
      <c r="A59" s="5">
        <v>1</v>
      </c>
      <c r="B59" s="49">
        <v>123</v>
      </c>
      <c r="C59" s="49" t="s">
        <v>45</v>
      </c>
      <c r="D59" s="49">
        <v>1</v>
      </c>
      <c r="E59" s="64" t="s">
        <v>317</v>
      </c>
      <c r="F59" s="64">
        <v>8</v>
      </c>
      <c r="G59" s="71">
        <v>2.9812499999999997</v>
      </c>
      <c r="H59" s="65">
        <v>5.5</v>
      </c>
      <c r="I59" s="65">
        <v>54.375</v>
      </c>
      <c r="J59" s="65">
        <v>0.75</v>
      </c>
      <c r="K59" s="65">
        <v>97.126249999999999</v>
      </c>
      <c r="L59" s="65">
        <v>89.5</v>
      </c>
      <c r="M59" s="65">
        <v>32</v>
      </c>
      <c r="N59" s="65">
        <v>7.5</v>
      </c>
      <c r="O59" s="65">
        <v>45.875</v>
      </c>
      <c r="P59" s="65">
        <v>30.25</v>
      </c>
      <c r="S59" s="45"/>
      <c r="T59" s="45"/>
      <c r="U59" s="45"/>
      <c r="Z59" s="21"/>
      <c r="AA59" s="21"/>
      <c r="AB59" s="21"/>
    </row>
    <row r="60" spans="1:28" ht="15.6" x14ac:dyDescent="0.3">
      <c r="A60" s="5">
        <v>1</v>
      </c>
      <c r="B60" s="5">
        <v>124</v>
      </c>
      <c r="C60" s="5" t="s">
        <v>362</v>
      </c>
      <c r="D60" s="5">
        <v>5</v>
      </c>
      <c r="E60" s="64" t="s">
        <v>217</v>
      </c>
      <c r="F60" s="64">
        <v>7</v>
      </c>
      <c r="G60" s="71">
        <v>3</v>
      </c>
      <c r="H60" s="65">
        <v>12.857142857142858</v>
      </c>
      <c r="I60" s="65">
        <v>60.571428571428569</v>
      </c>
      <c r="J60" s="65">
        <v>0</v>
      </c>
      <c r="K60" s="65">
        <v>80.474285714285699</v>
      </c>
      <c r="L60" s="65">
        <v>68.285714285714292</v>
      </c>
      <c r="M60" s="65">
        <v>26.857142857142858</v>
      </c>
      <c r="N60" s="65">
        <v>4.8571428571428568</v>
      </c>
      <c r="O60" s="65">
        <v>65.857142857142861</v>
      </c>
      <c r="P60" s="65">
        <v>35.428571428571431</v>
      </c>
      <c r="S60" s="45"/>
      <c r="T60" s="45"/>
      <c r="U60" s="45"/>
      <c r="Z60" s="21"/>
      <c r="AA60" s="21"/>
      <c r="AB60" s="21"/>
    </row>
    <row r="61" spans="1:28" ht="15.6" x14ac:dyDescent="0.3">
      <c r="A61" s="5">
        <v>1</v>
      </c>
      <c r="B61" s="5">
        <v>125</v>
      </c>
      <c r="C61" s="5" t="s">
        <v>45</v>
      </c>
      <c r="D61" s="5">
        <v>5</v>
      </c>
      <c r="E61" s="64" t="s">
        <v>304</v>
      </c>
      <c r="F61" s="64">
        <v>6</v>
      </c>
      <c r="G61" s="71">
        <v>3.2950000000000004</v>
      </c>
      <c r="H61" s="65">
        <v>7.5</v>
      </c>
      <c r="I61" s="65">
        <v>44.666666666666664</v>
      </c>
      <c r="J61" s="65">
        <v>1.3333333333333333</v>
      </c>
      <c r="K61" s="65">
        <v>99.056666666666672</v>
      </c>
      <c r="L61" s="65">
        <v>93.666666666666671</v>
      </c>
      <c r="M61" s="65">
        <v>34.833333333333336</v>
      </c>
      <c r="N61" s="65">
        <v>7.166666666666667</v>
      </c>
      <c r="O61" s="65">
        <v>57.833333333333336</v>
      </c>
      <c r="P61" s="65">
        <v>28.166666666666668</v>
      </c>
      <c r="S61" s="45"/>
      <c r="T61" s="45"/>
      <c r="U61" s="45"/>
      <c r="Z61" s="21"/>
      <c r="AA61" s="21"/>
      <c r="AB61" s="21"/>
    </row>
    <row r="62" spans="1:28" ht="15.6" x14ac:dyDescent="0.3">
      <c r="A62" s="5">
        <v>1</v>
      </c>
      <c r="B62" s="5">
        <v>128</v>
      </c>
      <c r="C62" s="5" t="s">
        <v>46</v>
      </c>
      <c r="D62" s="5">
        <v>1</v>
      </c>
      <c r="E62" s="64" t="s">
        <v>281</v>
      </c>
      <c r="F62" s="64">
        <v>5</v>
      </c>
      <c r="G62" s="71">
        <v>3.8299999999999996</v>
      </c>
      <c r="H62" s="65">
        <v>1</v>
      </c>
      <c r="I62" s="65">
        <v>36.200000000000003</v>
      </c>
      <c r="J62" s="65">
        <v>28.4</v>
      </c>
      <c r="K62" s="65">
        <v>202.26600000000002</v>
      </c>
      <c r="L62" s="65">
        <v>185.2</v>
      </c>
      <c r="M62" s="65">
        <v>87.8</v>
      </c>
      <c r="N62" s="65">
        <v>14.6</v>
      </c>
      <c r="O62" s="65">
        <v>126.8</v>
      </c>
      <c r="P62" s="65">
        <v>88.6</v>
      </c>
      <c r="S62" s="45"/>
      <c r="T62" s="45"/>
      <c r="U62" s="45"/>
      <c r="Z62" s="21"/>
      <c r="AA62" s="21"/>
      <c r="AB62" s="21"/>
    </row>
    <row r="63" spans="1:28" ht="15.6" x14ac:dyDescent="0.3">
      <c r="A63" s="5">
        <v>1</v>
      </c>
      <c r="B63" s="5">
        <v>131</v>
      </c>
      <c r="C63" s="5" t="s">
        <v>46</v>
      </c>
      <c r="D63" s="5">
        <v>0</v>
      </c>
      <c r="E63" s="64" t="s">
        <v>237</v>
      </c>
      <c r="F63" s="64">
        <v>6</v>
      </c>
      <c r="G63" s="71">
        <v>3.59</v>
      </c>
      <c r="H63" s="65">
        <v>8</v>
      </c>
      <c r="I63" s="65">
        <v>62</v>
      </c>
      <c r="J63" s="65">
        <v>0.16666666666666666</v>
      </c>
      <c r="K63" s="65">
        <v>104.27666666666666</v>
      </c>
      <c r="L63" s="65">
        <v>110</v>
      </c>
      <c r="M63" s="65">
        <v>43.333333333333336</v>
      </c>
      <c r="N63" s="65">
        <v>4.5</v>
      </c>
      <c r="O63" s="65">
        <v>42.333333333333336</v>
      </c>
      <c r="P63" s="65">
        <v>42.166666666666664</v>
      </c>
      <c r="S63" s="45"/>
      <c r="T63" s="45"/>
      <c r="U63" s="45"/>
      <c r="Z63" s="21"/>
      <c r="AA63" s="21"/>
      <c r="AB63" s="21"/>
    </row>
    <row r="64" spans="1:28" ht="15.6" x14ac:dyDescent="0.3">
      <c r="A64" s="5">
        <v>1</v>
      </c>
      <c r="B64" s="5">
        <v>132</v>
      </c>
      <c r="C64" s="5" t="s">
        <v>361</v>
      </c>
      <c r="D64" s="5">
        <v>0</v>
      </c>
      <c r="E64" s="64" t="s">
        <v>228</v>
      </c>
      <c r="F64" s="64">
        <v>8</v>
      </c>
      <c r="G64" s="71">
        <v>3.23875</v>
      </c>
      <c r="H64" s="65">
        <v>0.25</v>
      </c>
      <c r="I64" s="65">
        <v>35.5</v>
      </c>
      <c r="J64" s="65">
        <v>30.5</v>
      </c>
      <c r="K64" s="65">
        <v>220.87499999999997</v>
      </c>
      <c r="L64" s="65">
        <v>203.375</v>
      </c>
      <c r="M64" s="65">
        <v>78.5</v>
      </c>
      <c r="N64" s="65">
        <v>14.625</v>
      </c>
      <c r="O64" s="65">
        <v>126.875</v>
      </c>
      <c r="P64" s="65">
        <v>64.625</v>
      </c>
      <c r="S64" s="45"/>
      <c r="T64" s="45"/>
      <c r="U64" s="45"/>
      <c r="Z64" s="21"/>
      <c r="AA64" s="21"/>
      <c r="AB64" s="21"/>
    </row>
    <row r="65" spans="1:28" ht="15.6" x14ac:dyDescent="0.3">
      <c r="A65" s="5">
        <v>1</v>
      </c>
      <c r="B65" s="5">
        <v>133</v>
      </c>
      <c r="C65" s="5" t="s">
        <v>45</v>
      </c>
      <c r="D65" s="5">
        <v>0</v>
      </c>
      <c r="E65" s="64" t="s">
        <v>250</v>
      </c>
      <c r="F65" s="64">
        <v>5</v>
      </c>
      <c r="G65" s="71">
        <v>3.5460000000000003</v>
      </c>
      <c r="H65" s="65">
        <v>0.2</v>
      </c>
      <c r="I65" s="65">
        <v>35.6</v>
      </c>
      <c r="J65" s="65">
        <v>34.6</v>
      </c>
      <c r="K65" s="65">
        <v>258.93400000000003</v>
      </c>
      <c r="L65" s="65">
        <v>242.8</v>
      </c>
      <c r="M65" s="65">
        <v>101</v>
      </c>
      <c r="N65" s="65">
        <v>22.4</v>
      </c>
      <c r="O65" s="65">
        <v>169.8</v>
      </c>
      <c r="P65" s="65">
        <v>74.599999999999994</v>
      </c>
      <c r="S65" s="45"/>
      <c r="T65" s="45"/>
      <c r="U65" s="45"/>
      <c r="Z65" s="21"/>
      <c r="AA65" s="21"/>
      <c r="AB65" s="21"/>
    </row>
    <row r="66" spans="1:28" ht="15.6" x14ac:dyDescent="0.3">
      <c r="A66" s="5">
        <v>1</v>
      </c>
      <c r="B66" s="49">
        <v>136</v>
      </c>
      <c r="C66" s="49" t="s">
        <v>46</v>
      </c>
      <c r="D66" s="49">
        <v>0</v>
      </c>
      <c r="E66" s="64" t="s">
        <v>348</v>
      </c>
      <c r="F66" s="64">
        <v>7</v>
      </c>
      <c r="G66" s="71">
        <v>3.9142857142857141</v>
      </c>
      <c r="H66" s="65">
        <v>8.2857142857142865</v>
      </c>
      <c r="I66" s="65">
        <v>48</v>
      </c>
      <c r="J66" s="65">
        <v>10.714285714285714</v>
      </c>
      <c r="K66" s="65">
        <v>134.52285714285716</v>
      </c>
      <c r="L66" s="65">
        <v>134.71428571428572</v>
      </c>
      <c r="M66" s="65">
        <v>57.571428571428569</v>
      </c>
      <c r="N66" s="65">
        <v>13.857142857142858</v>
      </c>
      <c r="O66" s="65">
        <v>54.428571428571431</v>
      </c>
      <c r="P66" s="65">
        <v>48.857142857142854</v>
      </c>
      <c r="S66" s="45"/>
      <c r="T66" s="45"/>
      <c r="U66" s="45"/>
      <c r="Z66" s="21"/>
      <c r="AA66" s="21"/>
      <c r="AB66" s="21"/>
    </row>
    <row r="67" spans="1:28" ht="15.6" x14ac:dyDescent="0.3">
      <c r="A67" s="5">
        <v>1</v>
      </c>
      <c r="B67" s="49">
        <v>138</v>
      </c>
      <c r="C67" s="49" t="s">
        <v>45</v>
      </c>
      <c r="D67" s="49">
        <v>0</v>
      </c>
      <c r="E67" s="64" t="s">
        <v>332</v>
      </c>
      <c r="F67" s="64">
        <v>8</v>
      </c>
      <c r="G67" s="71">
        <v>3.2699999999999996</v>
      </c>
      <c r="H67" s="65">
        <v>6.375</v>
      </c>
      <c r="I67" s="65">
        <v>46.375</v>
      </c>
      <c r="J67" s="65">
        <v>16.375</v>
      </c>
      <c r="K67" s="65">
        <v>166.83250000000001</v>
      </c>
      <c r="L67" s="65">
        <v>159.25</v>
      </c>
      <c r="M67" s="65">
        <v>62.5</v>
      </c>
      <c r="N67" s="65">
        <v>12.125</v>
      </c>
      <c r="O67" s="65">
        <v>97.5</v>
      </c>
      <c r="P67" s="65">
        <v>41.5</v>
      </c>
      <c r="S67" s="45"/>
      <c r="T67" s="45"/>
      <c r="U67" s="45"/>
      <c r="Z67" s="21"/>
      <c r="AA67" s="21"/>
      <c r="AB67" s="21"/>
    </row>
    <row r="68" spans="1:28" ht="15.6" x14ac:dyDescent="0.3">
      <c r="A68" s="5">
        <v>1</v>
      </c>
      <c r="B68" s="5">
        <v>139</v>
      </c>
      <c r="C68" s="5" t="s">
        <v>360</v>
      </c>
      <c r="D68" s="5">
        <v>0</v>
      </c>
      <c r="E68" s="64" t="s">
        <v>284</v>
      </c>
      <c r="F68" s="64">
        <v>8</v>
      </c>
      <c r="G68" s="71">
        <v>3.7574999999999998</v>
      </c>
      <c r="H68" s="65">
        <v>0.25</v>
      </c>
      <c r="I68" s="65">
        <v>44.25</v>
      </c>
      <c r="J68" s="65">
        <v>31.375</v>
      </c>
      <c r="K68" s="65">
        <v>218.83249999999998</v>
      </c>
      <c r="L68" s="65">
        <v>234.75</v>
      </c>
      <c r="M68" s="65">
        <v>88</v>
      </c>
      <c r="N68" s="65">
        <v>19.5</v>
      </c>
      <c r="O68" s="65">
        <v>101.625</v>
      </c>
      <c r="P68" s="65">
        <v>47.375</v>
      </c>
      <c r="S68" s="45"/>
      <c r="T68" s="45"/>
      <c r="U68" s="45"/>
      <c r="Z68" s="21"/>
      <c r="AA68" s="21"/>
      <c r="AB68" s="21"/>
    </row>
    <row r="69" spans="1:28" ht="15.6" x14ac:dyDescent="0.3">
      <c r="A69" s="5">
        <v>1</v>
      </c>
      <c r="B69" s="49">
        <v>141</v>
      </c>
      <c r="C69" s="49" t="s">
        <v>46</v>
      </c>
      <c r="D69" s="49">
        <v>0</v>
      </c>
      <c r="E69" s="64" t="s">
        <v>346</v>
      </c>
      <c r="F69" s="64">
        <v>9</v>
      </c>
      <c r="G69" s="71">
        <v>3.4955555555555557</v>
      </c>
      <c r="H69" s="65">
        <v>6.4444444444444446</v>
      </c>
      <c r="I69" s="65">
        <v>50.666666666666664</v>
      </c>
      <c r="J69" s="65">
        <v>0.1111111111111111</v>
      </c>
      <c r="K69" s="65">
        <v>82.443333333333328</v>
      </c>
      <c r="L69" s="65">
        <v>81.777777777777771</v>
      </c>
      <c r="M69" s="65">
        <v>31.444444444444443</v>
      </c>
      <c r="N69" s="65">
        <v>7.1111111111111107</v>
      </c>
      <c r="O69" s="65">
        <v>38.222222222222221</v>
      </c>
      <c r="P69" s="65">
        <v>26.222222222222221</v>
      </c>
      <c r="S69" s="45"/>
      <c r="T69" s="45"/>
      <c r="U69" s="45"/>
      <c r="Z69" s="21"/>
      <c r="AA69" s="21"/>
      <c r="AB69" s="21"/>
    </row>
    <row r="70" spans="1:28" ht="15.6" x14ac:dyDescent="0.3">
      <c r="A70" s="5">
        <v>1</v>
      </c>
      <c r="B70" s="5">
        <v>145</v>
      </c>
      <c r="C70" s="5" t="s">
        <v>362</v>
      </c>
      <c r="D70" s="5">
        <v>0</v>
      </c>
      <c r="E70" s="64" t="s">
        <v>275</v>
      </c>
      <c r="F70" s="64">
        <v>5</v>
      </c>
      <c r="G70" s="71">
        <v>3.056</v>
      </c>
      <c r="H70" s="65">
        <v>10.199999999999999</v>
      </c>
      <c r="I70" s="65">
        <v>44.4</v>
      </c>
      <c r="J70" s="65">
        <v>0</v>
      </c>
      <c r="K70" s="65">
        <v>64.068000000000012</v>
      </c>
      <c r="L70" s="65">
        <v>60.2</v>
      </c>
      <c r="M70" s="65">
        <v>21.6</v>
      </c>
      <c r="N70" s="65">
        <v>5</v>
      </c>
      <c r="O70" s="65">
        <v>29.4</v>
      </c>
      <c r="P70" s="65">
        <v>23.6</v>
      </c>
      <c r="S70" s="45"/>
      <c r="T70" s="45"/>
      <c r="U70" s="45"/>
      <c r="Z70" s="21"/>
      <c r="AA70" s="21"/>
      <c r="AB70" s="21"/>
    </row>
    <row r="71" spans="1:28" ht="15.6" x14ac:dyDescent="0.3">
      <c r="A71" s="5">
        <v>1</v>
      </c>
      <c r="B71" s="5">
        <v>146</v>
      </c>
      <c r="C71" s="5" t="s">
        <v>46</v>
      </c>
      <c r="D71" s="5">
        <v>0</v>
      </c>
      <c r="E71" s="64" t="s">
        <v>240</v>
      </c>
      <c r="F71" s="64">
        <v>10</v>
      </c>
      <c r="G71" s="71">
        <v>3.2659999999999996</v>
      </c>
      <c r="H71" s="65">
        <v>9.9</v>
      </c>
      <c r="I71" s="65">
        <v>54.4</v>
      </c>
      <c r="J71" s="65">
        <v>0.6</v>
      </c>
      <c r="K71" s="65">
        <v>73.632999999999996</v>
      </c>
      <c r="L71" s="65">
        <v>68.900000000000006</v>
      </c>
      <c r="M71" s="65">
        <v>26.2</v>
      </c>
      <c r="N71" s="65">
        <v>4.5</v>
      </c>
      <c r="O71" s="65">
        <v>39.9</v>
      </c>
      <c r="P71" s="65">
        <v>32.9</v>
      </c>
      <c r="S71" s="45"/>
      <c r="T71" s="45"/>
      <c r="U71" s="45"/>
      <c r="Z71" s="21"/>
      <c r="AA71" s="21"/>
      <c r="AB71" s="21"/>
    </row>
    <row r="72" spans="1:28" ht="15.6" x14ac:dyDescent="0.3">
      <c r="A72" s="5">
        <v>1</v>
      </c>
      <c r="B72" s="49">
        <v>148</v>
      </c>
      <c r="C72" s="49" t="s">
        <v>45</v>
      </c>
      <c r="D72" s="49">
        <v>0</v>
      </c>
      <c r="E72" s="64" t="s">
        <v>307</v>
      </c>
      <c r="F72" s="64">
        <v>5</v>
      </c>
      <c r="G72" s="71">
        <v>3.464</v>
      </c>
      <c r="H72" s="65">
        <v>1.2</v>
      </c>
      <c r="I72" s="65">
        <v>39.200000000000003</v>
      </c>
      <c r="J72" s="65">
        <v>29</v>
      </c>
      <c r="K72" s="65">
        <v>229.46600000000004</v>
      </c>
      <c r="L72" s="65">
        <v>214.4</v>
      </c>
      <c r="M72" s="65">
        <v>88</v>
      </c>
      <c r="N72" s="65">
        <v>22.4</v>
      </c>
      <c r="O72" s="65">
        <v>141.19999999999999</v>
      </c>
      <c r="P72" s="65">
        <v>64.599999999999994</v>
      </c>
      <c r="S72" s="45"/>
      <c r="T72" s="45"/>
      <c r="U72" s="45"/>
      <c r="Z72" s="21"/>
      <c r="AA72" s="21"/>
      <c r="AB72" s="21"/>
    </row>
    <row r="73" spans="1:28" ht="15.6" x14ac:dyDescent="0.3">
      <c r="A73" s="5">
        <v>1</v>
      </c>
      <c r="B73" s="49">
        <v>149</v>
      </c>
      <c r="C73" s="49" t="s">
        <v>360</v>
      </c>
      <c r="D73" s="49">
        <v>0</v>
      </c>
      <c r="E73" s="64" t="s">
        <v>347</v>
      </c>
      <c r="F73" s="64">
        <v>7</v>
      </c>
      <c r="G73" s="71">
        <v>3.61</v>
      </c>
      <c r="H73" s="65">
        <v>4.5714285714285712</v>
      </c>
      <c r="I73" s="65">
        <v>45.571428571428569</v>
      </c>
      <c r="J73" s="65">
        <v>5.8571428571428568</v>
      </c>
      <c r="K73" s="65">
        <v>96.381428571428572</v>
      </c>
      <c r="L73" s="65">
        <v>70.857142857142861</v>
      </c>
      <c r="M73" s="65">
        <v>35.285714285714285</v>
      </c>
      <c r="N73" s="65">
        <v>10.428571428571429</v>
      </c>
      <c r="O73" s="65">
        <v>96.714285714285708</v>
      </c>
      <c r="P73" s="65">
        <v>44.857142857142854</v>
      </c>
      <c r="S73" s="45"/>
      <c r="T73" s="45"/>
      <c r="U73" s="45"/>
      <c r="Z73" s="21"/>
      <c r="AA73" s="21"/>
      <c r="AB73" s="21"/>
    </row>
    <row r="74" spans="1:28" ht="15.6" x14ac:dyDescent="0.3">
      <c r="A74" s="5">
        <v>1</v>
      </c>
      <c r="B74" s="5"/>
      <c r="C74" s="5"/>
      <c r="D74" s="5"/>
      <c r="E74" s="64" t="s">
        <v>262</v>
      </c>
      <c r="F74" s="64">
        <v>5</v>
      </c>
      <c r="G74" s="71">
        <v>2.9040000000000004</v>
      </c>
      <c r="H74" s="65">
        <v>8.1999999999999993</v>
      </c>
      <c r="I74" s="65">
        <v>39.6</v>
      </c>
      <c r="J74" s="65">
        <v>0</v>
      </c>
      <c r="K74" s="65">
        <v>50</v>
      </c>
      <c r="L74" s="65">
        <v>42.8</v>
      </c>
      <c r="M74" s="65">
        <v>16.399999999999999</v>
      </c>
      <c r="N74" s="65">
        <v>3.4</v>
      </c>
      <c r="O74" s="65">
        <v>28.6</v>
      </c>
      <c r="P74" s="65">
        <v>20.8</v>
      </c>
      <c r="S74" s="45"/>
      <c r="T74" s="45"/>
      <c r="U74" s="45"/>
      <c r="Z74" s="21"/>
      <c r="AA74" s="21"/>
      <c r="AB74" s="21"/>
    </row>
    <row r="75" spans="1:28" ht="15.6" x14ac:dyDescent="0.3">
      <c r="A75" s="5">
        <v>1</v>
      </c>
      <c r="B75" s="5"/>
      <c r="C75" s="5"/>
      <c r="D75" s="5"/>
      <c r="E75" s="64" t="s">
        <v>298</v>
      </c>
      <c r="F75" s="64">
        <v>8</v>
      </c>
      <c r="G75" s="71">
        <v>3.0049999999999994</v>
      </c>
      <c r="H75" s="65">
        <v>6</v>
      </c>
      <c r="I75" s="65">
        <v>43.875</v>
      </c>
      <c r="J75" s="65">
        <v>13.5</v>
      </c>
      <c r="K75" s="65">
        <v>142.29000000000002</v>
      </c>
      <c r="L75" s="65">
        <v>133.375</v>
      </c>
      <c r="M75" s="65">
        <v>49.375</v>
      </c>
      <c r="N75" s="65">
        <v>8.875</v>
      </c>
      <c r="O75" s="65">
        <v>83</v>
      </c>
      <c r="P75" s="65">
        <v>44</v>
      </c>
      <c r="S75" s="45"/>
      <c r="T75" s="45"/>
      <c r="U75" s="45"/>
      <c r="Z75" s="21"/>
      <c r="AA75" s="21"/>
      <c r="AB75" s="21"/>
    </row>
    <row r="76" spans="1:28" ht="15.6" x14ac:dyDescent="0.3">
      <c r="A76" s="5">
        <v>1</v>
      </c>
      <c r="B76" s="5"/>
      <c r="C76" s="5"/>
      <c r="D76" s="5"/>
      <c r="E76" s="64" t="s">
        <v>273</v>
      </c>
      <c r="F76" s="64">
        <v>9</v>
      </c>
      <c r="G76" s="71">
        <v>3.1500000000000004</v>
      </c>
      <c r="H76" s="65">
        <v>7</v>
      </c>
      <c r="I76" s="65">
        <v>48.222222222222221</v>
      </c>
      <c r="J76" s="65">
        <v>3</v>
      </c>
      <c r="K76" s="65">
        <v>79.37</v>
      </c>
      <c r="L76" s="65">
        <v>71.222222222222229</v>
      </c>
      <c r="M76" s="65">
        <v>30</v>
      </c>
      <c r="N76" s="65">
        <v>6.666666666666667</v>
      </c>
      <c r="O76" s="65">
        <v>49.333333333333336</v>
      </c>
      <c r="P76" s="65">
        <v>29.777777777777779</v>
      </c>
      <c r="S76" s="45"/>
      <c r="T76" s="45"/>
      <c r="U76" s="45"/>
      <c r="Z76" s="21"/>
      <c r="AA76" s="21"/>
      <c r="AB76" s="21"/>
    </row>
    <row r="77" spans="1:28" ht="15.6" x14ac:dyDescent="0.3">
      <c r="A77" s="5">
        <v>1</v>
      </c>
      <c r="B77" s="5"/>
      <c r="C77" s="5"/>
      <c r="D77" s="5"/>
      <c r="E77" s="64" t="s">
        <v>263</v>
      </c>
      <c r="F77" s="64">
        <v>7</v>
      </c>
      <c r="G77" s="71">
        <v>3.1557142857142857</v>
      </c>
      <c r="H77" s="65">
        <v>9</v>
      </c>
      <c r="I77" s="65">
        <v>59.428571428571431</v>
      </c>
      <c r="J77" s="65">
        <v>0.2857142857142857</v>
      </c>
      <c r="K77" s="65">
        <v>90.858571428571423</v>
      </c>
      <c r="L77" s="65">
        <v>82.428571428571431</v>
      </c>
      <c r="M77" s="65">
        <v>31.714285714285715</v>
      </c>
      <c r="N77" s="65">
        <v>5.4285714285714288</v>
      </c>
      <c r="O77" s="65">
        <v>54.714285714285715</v>
      </c>
      <c r="P77" s="65">
        <v>35.285714285714285</v>
      </c>
      <c r="S77" s="45"/>
      <c r="T77" s="45"/>
      <c r="U77" s="45"/>
      <c r="Z77" s="21"/>
      <c r="AA77" s="21"/>
      <c r="AB77" s="21"/>
    </row>
    <row r="78" spans="1:28" ht="15.6" x14ac:dyDescent="0.3">
      <c r="A78" s="5">
        <v>1</v>
      </c>
      <c r="B78" s="5"/>
      <c r="C78" s="5"/>
      <c r="D78" s="5"/>
      <c r="E78" s="64" t="s">
        <v>274</v>
      </c>
      <c r="F78" s="64">
        <v>5</v>
      </c>
      <c r="G78" s="71">
        <v>3.2</v>
      </c>
      <c r="H78" s="65">
        <v>7</v>
      </c>
      <c r="I78" s="65">
        <v>53.8</v>
      </c>
      <c r="J78" s="65">
        <v>0</v>
      </c>
      <c r="K78" s="65">
        <v>70.334000000000003</v>
      </c>
      <c r="L78" s="65">
        <v>58</v>
      </c>
      <c r="M78" s="65">
        <v>24.6</v>
      </c>
      <c r="N78" s="65">
        <v>4.4000000000000004</v>
      </c>
      <c r="O78" s="65">
        <v>43.6</v>
      </c>
      <c r="P78" s="65">
        <v>34.799999999999997</v>
      </c>
      <c r="S78" s="45"/>
      <c r="T78" s="45"/>
      <c r="U78" s="45"/>
      <c r="Z78" s="21"/>
      <c r="AA78" s="21"/>
      <c r="AB78" s="21"/>
    </row>
    <row r="79" spans="1:28" ht="15.6" x14ac:dyDescent="0.3">
      <c r="A79" s="5">
        <v>1</v>
      </c>
      <c r="B79" s="5"/>
      <c r="C79" s="5"/>
      <c r="D79" s="5"/>
      <c r="E79" s="64" t="s">
        <v>261</v>
      </c>
      <c r="F79" s="64">
        <v>5</v>
      </c>
      <c r="G79" s="71">
        <v>3.218</v>
      </c>
      <c r="H79" s="65">
        <v>0</v>
      </c>
      <c r="I79" s="65">
        <v>34</v>
      </c>
      <c r="J79" s="65">
        <v>33.4</v>
      </c>
      <c r="K79" s="65">
        <v>219.666</v>
      </c>
      <c r="L79" s="65">
        <v>218</v>
      </c>
      <c r="M79" s="65">
        <v>78</v>
      </c>
      <c r="N79" s="65">
        <v>17.600000000000001</v>
      </c>
      <c r="O79" s="65">
        <v>119.2</v>
      </c>
      <c r="P79" s="65">
        <v>63.4</v>
      </c>
      <c r="S79" s="45"/>
      <c r="T79" s="45"/>
      <c r="U79" s="45"/>
      <c r="Z79" s="21"/>
      <c r="AA79" s="21"/>
      <c r="AB79" s="21"/>
    </row>
    <row r="80" spans="1:28" ht="15.6" x14ac:dyDescent="0.3">
      <c r="A80" s="5">
        <v>1</v>
      </c>
      <c r="B80" s="5"/>
      <c r="C80" s="5"/>
      <c r="D80" s="5"/>
      <c r="E80" s="64" t="s">
        <v>222</v>
      </c>
      <c r="F80" s="64">
        <v>7</v>
      </c>
      <c r="G80" s="71">
        <v>3.2357142857142862</v>
      </c>
      <c r="H80" s="65">
        <v>1.1428571428571428</v>
      </c>
      <c r="I80" s="65">
        <v>38.857142857142854</v>
      </c>
      <c r="J80" s="65">
        <v>23.428571428571427</v>
      </c>
      <c r="K80" s="65">
        <v>201.76142857142855</v>
      </c>
      <c r="L80" s="65">
        <v>210.57142857142858</v>
      </c>
      <c r="M80" s="65">
        <v>73.571428571428569</v>
      </c>
      <c r="N80" s="65">
        <v>16.714285714285715</v>
      </c>
      <c r="O80" s="65">
        <v>73.285714285714292</v>
      </c>
      <c r="P80" s="65">
        <v>56.428571428571431</v>
      </c>
      <c r="S80" s="45"/>
      <c r="T80" s="45"/>
      <c r="U80" s="45"/>
      <c r="Z80" s="21"/>
      <c r="AA80" s="21"/>
      <c r="AB80" s="21"/>
    </row>
    <row r="81" spans="1:28" ht="15.6" x14ac:dyDescent="0.3">
      <c r="A81" s="5">
        <v>1</v>
      </c>
      <c r="B81" s="49"/>
      <c r="C81" s="49"/>
      <c r="D81" s="49"/>
      <c r="E81" s="64" t="s">
        <v>354</v>
      </c>
      <c r="F81" s="64">
        <v>5</v>
      </c>
      <c r="G81" s="71">
        <v>3.2559999999999993</v>
      </c>
      <c r="H81" s="65">
        <v>15</v>
      </c>
      <c r="I81" s="65">
        <v>59</v>
      </c>
      <c r="J81" s="65">
        <v>0</v>
      </c>
      <c r="K81" s="65">
        <v>82.068000000000012</v>
      </c>
      <c r="L81" s="65">
        <v>80.2</v>
      </c>
      <c r="M81" s="65">
        <v>29.4</v>
      </c>
      <c r="N81" s="65">
        <v>6.2</v>
      </c>
      <c r="O81" s="65">
        <v>37.6</v>
      </c>
      <c r="P81" s="65">
        <v>26</v>
      </c>
      <c r="S81" s="45"/>
      <c r="T81" s="45"/>
      <c r="U81" s="45"/>
      <c r="Z81" s="21"/>
      <c r="AA81" s="21"/>
      <c r="AB81" s="21"/>
    </row>
    <row r="82" spans="1:28" ht="15.6" x14ac:dyDescent="0.3">
      <c r="A82" s="5">
        <v>1</v>
      </c>
      <c r="B82" s="5"/>
      <c r="C82" s="5"/>
      <c r="D82" s="5"/>
      <c r="E82" s="64" t="s">
        <v>288</v>
      </c>
      <c r="F82" s="64">
        <v>7</v>
      </c>
      <c r="G82" s="71">
        <v>3.2585714285714289</v>
      </c>
      <c r="H82" s="65">
        <v>1</v>
      </c>
      <c r="I82" s="65">
        <v>34.142857142857146</v>
      </c>
      <c r="J82" s="65">
        <v>27.857142857142858</v>
      </c>
      <c r="K82" s="65">
        <v>199.95285714285711</v>
      </c>
      <c r="L82" s="65">
        <v>185</v>
      </c>
      <c r="M82" s="65">
        <v>71.571428571428569</v>
      </c>
      <c r="N82" s="65">
        <v>14.142857142857142</v>
      </c>
      <c r="O82" s="65">
        <v>105.28571428571429</v>
      </c>
      <c r="P82" s="65">
        <v>75.714285714285708</v>
      </c>
      <c r="S82" s="45"/>
      <c r="T82" s="45"/>
      <c r="U82" s="45"/>
      <c r="Z82" s="21"/>
      <c r="AA82" s="21"/>
      <c r="AB82" s="21"/>
    </row>
    <row r="83" spans="1:28" ht="15.6" x14ac:dyDescent="0.3">
      <c r="A83" s="5">
        <v>1</v>
      </c>
      <c r="B83" s="49"/>
      <c r="C83" s="49"/>
      <c r="D83" s="49"/>
      <c r="E83" s="64" t="s">
        <v>299</v>
      </c>
      <c r="F83" s="64">
        <v>7</v>
      </c>
      <c r="G83" s="71">
        <v>3.3142857142857141</v>
      </c>
      <c r="H83" s="65">
        <v>0</v>
      </c>
      <c r="I83" s="65">
        <v>37.571428571428569</v>
      </c>
      <c r="J83" s="65">
        <v>36.285714285714285</v>
      </c>
      <c r="K83" s="65">
        <v>259.09428571428572</v>
      </c>
      <c r="L83" s="65">
        <v>249.42857142857142</v>
      </c>
      <c r="M83" s="65">
        <v>93.857142857142861</v>
      </c>
      <c r="N83" s="65">
        <v>20.142857142857142</v>
      </c>
      <c r="O83" s="65">
        <v>134.42857142857142</v>
      </c>
      <c r="P83" s="65">
        <v>72.142857142857139</v>
      </c>
      <c r="S83" s="45"/>
      <c r="T83" s="45"/>
      <c r="U83" s="45"/>
      <c r="Z83" s="21"/>
      <c r="AA83" s="21"/>
      <c r="AB83" s="21"/>
    </row>
    <row r="84" spans="1:28" ht="15.6" x14ac:dyDescent="0.3">
      <c r="A84" s="5">
        <v>1</v>
      </c>
      <c r="B84" s="5"/>
      <c r="C84" s="5"/>
      <c r="D84" s="5"/>
      <c r="E84" s="64" t="s">
        <v>221</v>
      </c>
      <c r="F84" s="64">
        <v>5</v>
      </c>
      <c r="G84" s="71">
        <v>3.3319999999999999</v>
      </c>
      <c r="H84" s="65">
        <v>16.8</v>
      </c>
      <c r="I84" s="65">
        <v>59.6</v>
      </c>
      <c r="J84" s="65">
        <v>1.4</v>
      </c>
      <c r="K84" s="65">
        <v>120.73399999999999</v>
      </c>
      <c r="L84" s="65">
        <v>108</v>
      </c>
      <c r="M84" s="65">
        <v>42.8</v>
      </c>
      <c r="N84" s="65">
        <v>8.8000000000000007</v>
      </c>
      <c r="O84" s="65">
        <v>83.8</v>
      </c>
      <c r="P84" s="65">
        <v>49.2</v>
      </c>
      <c r="S84" s="45"/>
      <c r="T84" s="45"/>
      <c r="U84" s="45"/>
      <c r="Z84" s="21"/>
      <c r="AA84" s="21"/>
      <c r="AB84" s="21"/>
    </row>
    <row r="85" spans="1:28" ht="15.6" x14ac:dyDescent="0.3">
      <c r="A85" s="5">
        <v>1</v>
      </c>
      <c r="B85" s="49"/>
      <c r="C85" s="49"/>
      <c r="D85" s="49"/>
      <c r="E85" s="64" t="s">
        <v>340</v>
      </c>
      <c r="F85" s="64">
        <v>5</v>
      </c>
      <c r="G85" s="71">
        <v>3.3439999999999999</v>
      </c>
      <c r="H85" s="65">
        <v>9.6</v>
      </c>
      <c r="I85" s="65">
        <v>50</v>
      </c>
      <c r="J85" s="65">
        <v>0</v>
      </c>
      <c r="K85" s="65">
        <v>91.4</v>
      </c>
      <c r="L85" s="65">
        <v>81</v>
      </c>
      <c r="M85" s="65">
        <v>32.6</v>
      </c>
      <c r="N85" s="65">
        <v>8</v>
      </c>
      <c r="O85" s="65">
        <v>57.8</v>
      </c>
      <c r="P85" s="65">
        <v>33.6</v>
      </c>
      <c r="S85" s="45"/>
      <c r="T85" s="45"/>
      <c r="U85" s="45"/>
      <c r="Z85" s="21"/>
      <c r="AA85" s="21"/>
      <c r="AB85" s="21"/>
    </row>
    <row r="86" spans="1:28" ht="15.6" x14ac:dyDescent="0.3">
      <c r="A86" s="5">
        <v>1</v>
      </c>
      <c r="B86" s="5"/>
      <c r="C86" s="5"/>
      <c r="D86" s="5"/>
      <c r="E86" s="64" t="s">
        <v>244</v>
      </c>
      <c r="F86" s="64">
        <v>5</v>
      </c>
      <c r="G86" s="71">
        <v>3.3659999999999997</v>
      </c>
      <c r="H86" s="65">
        <v>4.4000000000000004</v>
      </c>
      <c r="I86" s="65">
        <v>58</v>
      </c>
      <c r="J86" s="65">
        <v>0</v>
      </c>
      <c r="K86" s="65">
        <v>90.668000000000006</v>
      </c>
      <c r="L86" s="65">
        <v>95.4</v>
      </c>
      <c r="M86" s="65">
        <v>33.799999999999997</v>
      </c>
      <c r="N86" s="65">
        <v>6.4</v>
      </c>
      <c r="O86" s="65">
        <v>48.8</v>
      </c>
      <c r="P86" s="65">
        <v>30</v>
      </c>
      <c r="S86" s="45"/>
      <c r="T86" s="45"/>
      <c r="U86" s="45"/>
      <c r="Z86" s="21"/>
      <c r="AA86" s="21"/>
      <c r="AB86" s="21"/>
    </row>
    <row r="87" spans="1:28" ht="15.6" x14ac:dyDescent="0.3">
      <c r="A87" s="5">
        <v>1</v>
      </c>
      <c r="B87" s="5"/>
      <c r="C87" s="5"/>
      <c r="D87" s="5"/>
      <c r="E87" s="64" t="s">
        <v>232</v>
      </c>
      <c r="F87" s="64">
        <v>5</v>
      </c>
      <c r="G87" s="71">
        <v>3.3679999999999994</v>
      </c>
      <c r="H87" s="65">
        <v>5.6</v>
      </c>
      <c r="I87" s="65">
        <v>49</v>
      </c>
      <c r="J87" s="65">
        <v>1.6</v>
      </c>
      <c r="K87" s="65">
        <v>83.465999999999994</v>
      </c>
      <c r="L87" s="65">
        <v>79.8</v>
      </c>
      <c r="M87" s="65">
        <v>29.2</v>
      </c>
      <c r="N87" s="65">
        <v>6</v>
      </c>
      <c r="O87" s="65">
        <v>39.200000000000003</v>
      </c>
      <c r="P87" s="65">
        <v>23.6</v>
      </c>
      <c r="S87" s="45"/>
      <c r="T87" s="45"/>
      <c r="U87" s="45"/>
      <c r="Z87" s="21"/>
      <c r="AA87" s="21"/>
      <c r="AB87" s="21"/>
    </row>
    <row r="88" spans="1:28" ht="15.6" x14ac:dyDescent="0.3">
      <c r="A88" s="5">
        <v>1</v>
      </c>
      <c r="B88" s="5"/>
      <c r="C88" s="5"/>
      <c r="D88" s="5"/>
      <c r="E88" s="64" t="s">
        <v>236</v>
      </c>
      <c r="F88" s="64">
        <v>5</v>
      </c>
      <c r="G88" s="71">
        <v>3.38</v>
      </c>
      <c r="H88" s="65">
        <v>0</v>
      </c>
      <c r="I88" s="65">
        <v>39.4</v>
      </c>
      <c r="J88" s="65">
        <v>35.799999999999997</v>
      </c>
      <c r="K88" s="65">
        <v>255.46800000000002</v>
      </c>
      <c r="L88" s="65">
        <v>243.4</v>
      </c>
      <c r="M88" s="65">
        <v>95.2</v>
      </c>
      <c r="N88" s="65">
        <v>20.6</v>
      </c>
      <c r="O88" s="65">
        <v>92.2</v>
      </c>
      <c r="P88" s="65">
        <v>76</v>
      </c>
      <c r="S88" s="45"/>
      <c r="T88" s="45"/>
      <c r="U88" s="45"/>
      <c r="Z88" s="21"/>
      <c r="AA88" s="21"/>
      <c r="AB88" s="21"/>
    </row>
    <row r="89" spans="1:28" ht="15.6" x14ac:dyDescent="0.3">
      <c r="A89" s="5">
        <v>1</v>
      </c>
      <c r="B89" s="49"/>
      <c r="C89" s="49"/>
      <c r="D89" s="49"/>
      <c r="E89" s="64" t="s">
        <v>324</v>
      </c>
      <c r="F89" s="64">
        <v>7</v>
      </c>
      <c r="G89" s="71">
        <v>3.3814285714285712</v>
      </c>
      <c r="H89" s="65">
        <v>11.571428571428571</v>
      </c>
      <c r="I89" s="65">
        <v>58.285714285714285</v>
      </c>
      <c r="J89" s="65">
        <v>0.14285714285714285</v>
      </c>
      <c r="K89" s="65">
        <v>88.477142857142852</v>
      </c>
      <c r="L89" s="65">
        <v>84.571428571428569</v>
      </c>
      <c r="M89" s="65">
        <v>32.857142857142854</v>
      </c>
      <c r="N89" s="65">
        <v>6.2857142857142856</v>
      </c>
      <c r="O89" s="65">
        <v>51.428571428571431</v>
      </c>
      <c r="P89" s="65">
        <v>32.714285714285715</v>
      </c>
      <c r="S89" s="45"/>
      <c r="T89" s="45"/>
      <c r="U89" s="45"/>
      <c r="Z89" s="21"/>
      <c r="AA89" s="21"/>
      <c r="AB89" s="21"/>
    </row>
    <row r="90" spans="1:28" ht="15.6" x14ac:dyDescent="0.3">
      <c r="A90" s="5">
        <v>1</v>
      </c>
      <c r="B90" s="5"/>
      <c r="C90" s="5"/>
      <c r="D90" s="5"/>
      <c r="E90" s="64" t="s">
        <v>243</v>
      </c>
      <c r="F90" s="64">
        <v>6</v>
      </c>
      <c r="G90" s="71">
        <v>3.3816666666666664</v>
      </c>
      <c r="H90" s="65">
        <v>0.16666666666666666</v>
      </c>
      <c r="I90" s="65">
        <v>33.833333333333336</v>
      </c>
      <c r="J90" s="65">
        <v>32.333333333333336</v>
      </c>
      <c r="K90" s="65">
        <v>240.10999999999999</v>
      </c>
      <c r="L90" s="65">
        <v>240.16666666666666</v>
      </c>
      <c r="M90" s="65">
        <v>90.833333333333329</v>
      </c>
      <c r="N90" s="65">
        <v>17.166666666666668</v>
      </c>
      <c r="O90" s="65">
        <v>130.66666666666666</v>
      </c>
      <c r="P90" s="65">
        <v>72.5</v>
      </c>
      <c r="S90" s="45"/>
      <c r="T90" s="45"/>
      <c r="U90" s="45"/>
      <c r="Z90" s="21"/>
      <c r="AA90" s="21"/>
      <c r="AB90" s="21"/>
    </row>
    <row r="91" spans="1:28" ht="15.6" x14ac:dyDescent="0.3">
      <c r="A91" s="5">
        <v>1</v>
      </c>
      <c r="B91" s="49"/>
      <c r="C91" s="49"/>
      <c r="D91" s="49"/>
      <c r="E91" s="64" t="s">
        <v>319</v>
      </c>
      <c r="F91" s="64">
        <v>8</v>
      </c>
      <c r="G91" s="71">
        <v>3.4012500000000001</v>
      </c>
      <c r="H91" s="65">
        <v>9.875</v>
      </c>
      <c r="I91" s="65">
        <v>68.25</v>
      </c>
      <c r="J91" s="65">
        <v>0.375</v>
      </c>
      <c r="K91" s="65">
        <v>118.125</v>
      </c>
      <c r="L91" s="65">
        <v>125.25</v>
      </c>
      <c r="M91" s="65">
        <v>43.75</v>
      </c>
      <c r="N91" s="65">
        <v>6.5</v>
      </c>
      <c r="O91" s="65">
        <v>46.875</v>
      </c>
      <c r="P91" s="65">
        <v>27.875</v>
      </c>
      <c r="S91" s="45"/>
      <c r="T91" s="45"/>
      <c r="U91" s="45"/>
      <c r="Z91" s="21"/>
      <c r="AA91" s="21"/>
      <c r="AB91" s="21"/>
    </row>
    <row r="92" spans="1:28" ht="15.6" x14ac:dyDescent="0.3">
      <c r="A92" s="5">
        <v>1</v>
      </c>
      <c r="B92" s="49"/>
      <c r="C92" s="49"/>
      <c r="D92" s="49"/>
      <c r="E92" s="64" t="s">
        <v>311</v>
      </c>
      <c r="F92" s="64">
        <v>5</v>
      </c>
      <c r="G92" s="71">
        <v>3.4219999999999997</v>
      </c>
      <c r="H92" s="65">
        <v>8.4</v>
      </c>
      <c r="I92" s="65">
        <v>56.6</v>
      </c>
      <c r="J92" s="65">
        <v>0.4</v>
      </c>
      <c r="K92" s="65">
        <v>75.468000000000004</v>
      </c>
      <c r="L92" s="65">
        <v>69.400000000000006</v>
      </c>
      <c r="M92" s="65">
        <v>28.8</v>
      </c>
      <c r="N92" s="65">
        <v>5.8</v>
      </c>
      <c r="O92" s="65">
        <v>37.4</v>
      </c>
      <c r="P92" s="65">
        <v>33.200000000000003</v>
      </c>
      <c r="S92" s="45"/>
      <c r="T92" s="45"/>
      <c r="U92" s="45"/>
      <c r="Z92" s="21"/>
      <c r="AA92" s="21"/>
      <c r="AB92" s="21"/>
    </row>
    <row r="93" spans="1:28" ht="15.6" x14ac:dyDescent="0.3">
      <c r="A93" s="5">
        <v>1</v>
      </c>
      <c r="B93" s="49"/>
      <c r="C93" s="49"/>
      <c r="D93" s="49"/>
      <c r="E93" s="64" t="s">
        <v>302</v>
      </c>
      <c r="F93" s="64">
        <v>6</v>
      </c>
      <c r="G93" s="71">
        <v>3.4299999999999997</v>
      </c>
      <c r="H93" s="65">
        <v>0.16666666666666666</v>
      </c>
      <c r="I93" s="65">
        <v>31.166666666666668</v>
      </c>
      <c r="J93" s="65">
        <v>30.833333333333332</v>
      </c>
      <c r="K93" s="65">
        <v>214.44666666666669</v>
      </c>
      <c r="L93" s="65">
        <v>201.16666666666666</v>
      </c>
      <c r="M93" s="65">
        <v>82.833333333333329</v>
      </c>
      <c r="N93" s="65">
        <v>17.333333333333332</v>
      </c>
      <c r="O93" s="65">
        <v>131</v>
      </c>
      <c r="P93" s="65">
        <v>68.5</v>
      </c>
      <c r="S93" s="45"/>
      <c r="T93" s="45"/>
      <c r="U93" s="45"/>
      <c r="Z93" s="21"/>
      <c r="AA93" s="21"/>
      <c r="AB93" s="21"/>
    </row>
    <row r="94" spans="1:28" ht="15.6" x14ac:dyDescent="0.3">
      <c r="A94" s="5">
        <v>1</v>
      </c>
      <c r="B94" s="49"/>
      <c r="C94" s="49"/>
      <c r="D94" s="49"/>
      <c r="E94" s="64" t="s">
        <v>325</v>
      </c>
      <c r="F94" s="64">
        <v>5</v>
      </c>
      <c r="G94" s="71">
        <v>3.4460000000000002</v>
      </c>
      <c r="H94" s="65">
        <v>13</v>
      </c>
      <c r="I94" s="65">
        <v>54.8</v>
      </c>
      <c r="J94" s="65">
        <v>0.2</v>
      </c>
      <c r="K94" s="65">
        <v>88.468000000000004</v>
      </c>
      <c r="L94" s="65">
        <v>85.4</v>
      </c>
      <c r="M94" s="65">
        <v>33</v>
      </c>
      <c r="N94" s="65">
        <v>6.6</v>
      </c>
      <c r="O94" s="65">
        <v>50.4</v>
      </c>
      <c r="P94" s="65">
        <v>25.6</v>
      </c>
      <c r="S94" s="45"/>
      <c r="T94" s="45"/>
      <c r="U94" s="45"/>
      <c r="Z94" s="21"/>
      <c r="AA94" s="21"/>
      <c r="AB94" s="21"/>
    </row>
    <row r="95" spans="1:28" ht="15.6" x14ac:dyDescent="0.3">
      <c r="A95" s="5">
        <v>1</v>
      </c>
      <c r="B95" s="5"/>
      <c r="C95" s="5"/>
      <c r="D95" s="5"/>
      <c r="E95" s="64" t="s">
        <v>253</v>
      </c>
      <c r="F95" s="64">
        <v>8</v>
      </c>
      <c r="G95" s="71">
        <v>3.47</v>
      </c>
      <c r="H95" s="65">
        <v>3.375</v>
      </c>
      <c r="I95" s="65">
        <v>44.875</v>
      </c>
      <c r="J95" s="65">
        <v>17.125</v>
      </c>
      <c r="K95" s="65">
        <v>168.12374999999997</v>
      </c>
      <c r="L95" s="65">
        <v>164.75</v>
      </c>
      <c r="M95" s="65">
        <v>67.375</v>
      </c>
      <c r="N95" s="65">
        <v>15.375</v>
      </c>
      <c r="O95" s="65">
        <v>87.875</v>
      </c>
      <c r="P95" s="65">
        <v>53.25</v>
      </c>
      <c r="S95" s="45"/>
      <c r="T95" s="45"/>
      <c r="U95" s="45"/>
      <c r="Z95" s="21"/>
      <c r="AA95" s="21"/>
      <c r="AB95" s="21"/>
    </row>
    <row r="96" spans="1:28" ht="15.6" x14ac:dyDescent="0.3">
      <c r="A96" s="5">
        <v>1</v>
      </c>
      <c r="B96" s="49"/>
      <c r="C96" s="49"/>
      <c r="D96" s="49"/>
      <c r="E96" s="64" t="s">
        <v>316</v>
      </c>
      <c r="F96" s="64">
        <v>7</v>
      </c>
      <c r="G96" s="71">
        <v>3.4771428571428573</v>
      </c>
      <c r="H96" s="65">
        <v>0.2857142857142857</v>
      </c>
      <c r="I96" s="65">
        <v>36.714285714285715</v>
      </c>
      <c r="J96" s="65">
        <v>34.571428571428569</v>
      </c>
      <c r="K96" s="65">
        <v>243.95142857142855</v>
      </c>
      <c r="L96" s="65">
        <v>237.28571428571428</v>
      </c>
      <c r="M96" s="65">
        <v>92.428571428571431</v>
      </c>
      <c r="N96" s="65">
        <v>20.714285714285715</v>
      </c>
      <c r="O96" s="65">
        <v>147</v>
      </c>
      <c r="P96" s="65">
        <v>69.428571428571431</v>
      </c>
      <c r="S96" s="45"/>
      <c r="T96" s="45"/>
      <c r="U96" s="45"/>
      <c r="Z96" s="21"/>
      <c r="AA96" s="21"/>
      <c r="AB96" s="21"/>
    </row>
    <row r="97" spans="1:28" ht="15.6" x14ac:dyDescent="0.3">
      <c r="A97" s="5">
        <v>1</v>
      </c>
      <c r="B97" s="5"/>
      <c r="C97" s="5"/>
      <c r="D97" s="5"/>
      <c r="E97" s="64" t="s">
        <v>280</v>
      </c>
      <c r="F97" s="64">
        <v>8</v>
      </c>
      <c r="G97" s="71">
        <v>3.4825000000000004</v>
      </c>
      <c r="H97" s="65">
        <v>0.875</v>
      </c>
      <c r="I97" s="65">
        <v>41.75</v>
      </c>
      <c r="J97" s="65">
        <v>29.5</v>
      </c>
      <c r="K97" s="65">
        <v>217.58250000000001</v>
      </c>
      <c r="L97" s="65">
        <v>227</v>
      </c>
      <c r="M97" s="65">
        <v>84</v>
      </c>
      <c r="N97" s="65">
        <v>16.25</v>
      </c>
      <c r="O97" s="65">
        <v>77.5</v>
      </c>
      <c r="P97" s="65">
        <v>50.125</v>
      </c>
      <c r="S97" s="45"/>
      <c r="T97" s="45"/>
      <c r="U97" s="45"/>
      <c r="Z97" s="21"/>
      <c r="AA97" s="21"/>
      <c r="AB97" s="21"/>
    </row>
    <row r="98" spans="1:28" ht="15.6" x14ac:dyDescent="0.3">
      <c r="A98" s="5">
        <v>1</v>
      </c>
      <c r="B98" s="5"/>
      <c r="C98" s="5"/>
      <c r="D98" s="5"/>
      <c r="E98" s="64" t="s">
        <v>239</v>
      </c>
      <c r="F98" s="64">
        <v>6</v>
      </c>
      <c r="G98" s="71">
        <v>3.4933333333333336</v>
      </c>
      <c r="H98" s="65">
        <v>9</v>
      </c>
      <c r="I98" s="65">
        <v>47.5</v>
      </c>
      <c r="J98" s="65">
        <v>0.16666666666666666</v>
      </c>
      <c r="K98" s="65">
        <v>69.056666666666672</v>
      </c>
      <c r="L98" s="65">
        <v>58.5</v>
      </c>
      <c r="M98" s="65">
        <v>24.833333333333332</v>
      </c>
      <c r="N98" s="65">
        <v>6.166666666666667</v>
      </c>
      <c r="O98" s="65">
        <v>52.333333333333336</v>
      </c>
      <c r="P98" s="65">
        <v>33.166666666666664</v>
      </c>
      <c r="S98" s="45"/>
      <c r="T98" s="45"/>
      <c r="U98" s="45"/>
      <c r="Z98" s="21"/>
      <c r="AA98" s="21"/>
      <c r="AB98" s="21"/>
    </row>
    <row r="99" spans="1:28" ht="15.6" x14ac:dyDescent="0.3">
      <c r="A99" s="5">
        <v>1</v>
      </c>
      <c r="B99" s="74"/>
      <c r="C99" s="5"/>
      <c r="D99" s="5"/>
      <c r="E99" s="64" t="s">
        <v>256</v>
      </c>
      <c r="F99" s="64">
        <v>9</v>
      </c>
      <c r="G99" s="71">
        <v>3.5144444444444445</v>
      </c>
      <c r="H99" s="65">
        <v>0.1111111111111111</v>
      </c>
      <c r="I99" s="65">
        <v>33.555555555555557</v>
      </c>
      <c r="J99" s="65">
        <v>28</v>
      </c>
      <c r="K99" s="65">
        <v>184.85333333333332</v>
      </c>
      <c r="L99" s="65">
        <v>183.11111111111111</v>
      </c>
      <c r="M99" s="65">
        <v>70.555555555555557</v>
      </c>
      <c r="N99" s="65">
        <v>11.888888888888889</v>
      </c>
      <c r="O99" s="65">
        <v>96.222222222222229</v>
      </c>
      <c r="P99" s="65">
        <v>57.111111111111114</v>
      </c>
      <c r="S99" s="45"/>
      <c r="T99" s="45"/>
      <c r="U99" s="45"/>
      <c r="Z99" s="21"/>
      <c r="AA99" s="21"/>
      <c r="AB99" s="21"/>
    </row>
    <row r="100" spans="1:28" ht="15.6" x14ac:dyDescent="0.3">
      <c r="A100" s="5">
        <v>1</v>
      </c>
      <c r="B100" s="74"/>
      <c r="C100" s="5"/>
      <c r="D100" s="5"/>
      <c r="E100" s="64" t="s">
        <v>252</v>
      </c>
      <c r="F100" s="64">
        <v>10</v>
      </c>
      <c r="G100" s="71">
        <v>3.5180000000000007</v>
      </c>
      <c r="H100" s="65">
        <v>4.9000000000000004</v>
      </c>
      <c r="I100" s="65">
        <v>39.799999999999997</v>
      </c>
      <c r="J100" s="65">
        <v>15.6</v>
      </c>
      <c r="K100" s="65">
        <v>148.80000000000001</v>
      </c>
      <c r="L100" s="65">
        <v>151.30000000000001</v>
      </c>
      <c r="M100" s="65">
        <v>57.7</v>
      </c>
      <c r="N100" s="65">
        <v>11.7</v>
      </c>
      <c r="O100" s="65">
        <v>78.900000000000006</v>
      </c>
      <c r="P100" s="65">
        <v>43.4</v>
      </c>
      <c r="S100" s="45"/>
      <c r="T100" s="45"/>
      <c r="U100" s="45"/>
      <c r="Z100" s="21"/>
      <c r="AA100" s="21"/>
      <c r="AB100" s="21"/>
    </row>
    <row r="101" spans="1:28" ht="15.6" x14ac:dyDescent="0.3">
      <c r="A101" s="5">
        <v>1</v>
      </c>
      <c r="B101" s="5"/>
      <c r="C101" s="5"/>
      <c r="D101" s="5"/>
      <c r="E101" s="64" t="s">
        <v>287</v>
      </c>
      <c r="F101" s="64">
        <v>5</v>
      </c>
      <c r="G101" s="71">
        <v>3.5219999999999998</v>
      </c>
      <c r="H101" s="65">
        <v>0.2</v>
      </c>
      <c r="I101" s="65">
        <v>37.4</v>
      </c>
      <c r="J101" s="65">
        <v>36.799999999999997</v>
      </c>
      <c r="K101" s="65">
        <v>244.26800000000003</v>
      </c>
      <c r="L101" s="65">
        <v>235.8</v>
      </c>
      <c r="M101" s="65">
        <v>95.2</v>
      </c>
      <c r="N101" s="65">
        <v>21.2</v>
      </c>
      <c r="O101" s="65">
        <v>103.2</v>
      </c>
      <c r="P101" s="65">
        <v>67.599999999999994</v>
      </c>
      <c r="S101" s="45"/>
      <c r="T101" s="45"/>
      <c r="U101" s="45"/>
      <c r="Z101" s="21"/>
      <c r="AA101" s="21"/>
      <c r="AB101" s="21"/>
    </row>
    <row r="102" spans="1:28" ht="15.6" x14ac:dyDescent="0.3">
      <c r="A102" s="5">
        <v>1</v>
      </c>
      <c r="B102" s="5"/>
      <c r="C102" s="5"/>
      <c r="D102" s="5"/>
      <c r="E102" s="64" t="s">
        <v>227</v>
      </c>
      <c r="F102" s="64">
        <v>5</v>
      </c>
      <c r="G102" s="71">
        <v>3.532</v>
      </c>
      <c r="H102" s="65">
        <v>0.8</v>
      </c>
      <c r="I102" s="65">
        <v>34</v>
      </c>
      <c r="J102" s="65">
        <v>26.6</v>
      </c>
      <c r="K102" s="65">
        <v>180.46600000000001</v>
      </c>
      <c r="L102" s="65">
        <v>165.8</v>
      </c>
      <c r="M102" s="65">
        <v>71.2</v>
      </c>
      <c r="N102" s="65">
        <v>13.8</v>
      </c>
      <c r="O102" s="65">
        <v>103.2</v>
      </c>
      <c r="P102" s="65">
        <v>62.6</v>
      </c>
      <c r="S102" s="45"/>
      <c r="T102" s="45"/>
      <c r="U102" s="45"/>
      <c r="Z102" s="21"/>
      <c r="AA102" s="21"/>
      <c r="AB102" s="21"/>
    </row>
    <row r="103" spans="1:28" ht="15.6" x14ac:dyDescent="0.3">
      <c r="A103" s="5">
        <v>1</v>
      </c>
      <c r="B103" s="5"/>
      <c r="C103" s="5"/>
      <c r="D103" s="5"/>
      <c r="E103" s="64" t="s">
        <v>306</v>
      </c>
      <c r="F103" s="64">
        <v>6</v>
      </c>
      <c r="G103" s="71">
        <v>3.5583333333333336</v>
      </c>
      <c r="H103" s="65">
        <v>0.33333333333333331</v>
      </c>
      <c r="I103" s="65">
        <v>36.166666666666664</v>
      </c>
      <c r="J103" s="65">
        <v>25</v>
      </c>
      <c r="K103" s="65">
        <v>188.5</v>
      </c>
      <c r="L103" s="65">
        <v>185.83333333333334</v>
      </c>
      <c r="M103" s="65">
        <v>75</v>
      </c>
      <c r="N103" s="65">
        <v>14.333333333333334</v>
      </c>
      <c r="O103" s="65">
        <v>120.33333333333333</v>
      </c>
      <c r="P103" s="65">
        <v>68.5</v>
      </c>
      <c r="S103" s="45"/>
      <c r="T103" s="45"/>
      <c r="U103" s="45"/>
      <c r="Z103" s="21"/>
      <c r="AA103" s="21"/>
      <c r="AB103" s="21"/>
    </row>
    <row r="104" spans="1:28" ht="15.6" x14ac:dyDescent="0.3">
      <c r="A104" s="5">
        <v>1</v>
      </c>
      <c r="B104" s="5"/>
      <c r="C104" s="5"/>
      <c r="D104" s="5"/>
      <c r="E104" s="64" t="s">
        <v>224</v>
      </c>
      <c r="F104" s="64">
        <v>5</v>
      </c>
      <c r="G104" s="71">
        <v>3.5619999999999998</v>
      </c>
      <c r="H104" s="65">
        <v>0</v>
      </c>
      <c r="I104" s="65">
        <v>34.4</v>
      </c>
      <c r="J104" s="65">
        <v>33.4</v>
      </c>
      <c r="K104" s="65">
        <v>218.73400000000001</v>
      </c>
      <c r="L104" s="65">
        <v>210.4</v>
      </c>
      <c r="M104" s="65">
        <v>86.2</v>
      </c>
      <c r="N104" s="65">
        <v>16.399999999999999</v>
      </c>
      <c r="O104" s="65">
        <v>97</v>
      </c>
      <c r="P104" s="65">
        <v>71.8</v>
      </c>
      <c r="S104" s="45"/>
      <c r="T104" s="45"/>
      <c r="U104" s="45"/>
      <c r="Z104" s="21"/>
      <c r="AA104" s="21"/>
      <c r="AB104" s="21"/>
    </row>
    <row r="105" spans="1:28" ht="15.6" x14ac:dyDescent="0.3">
      <c r="A105" s="5">
        <v>1</v>
      </c>
      <c r="B105" s="5"/>
      <c r="C105" s="5"/>
      <c r="D105" s="5"/>
      <c r="E105" s="64" t="s">
        <v>233</v>
      </c>
      <c r="F105" s="64">
        <v>6</v>
      </c>
      <c r="G105" s="71">
        <v>3.5749999999999997</v>
      </c>
      <c r="H105" s="65">
        <v>0</v>
      </c>
      <c r="I105" s="65">
        <v>35.833333333333336</v>
      </c>
      <c r="J105" s="65">
        <v>33.5</v>
      </c>
      <c r="K105" s="65">
        <v>228.61166666666668</v>
      </c>
      <c r="L105" s="65">
        <v>237</v>
      </c>
      <c r="M105" s="65">
        <v>89.833333333333329</v>
      </c>
      <c r="N105" s="65">
        <v>18.333333333333332</v>
      </c>
      <c r="O105" s="65">
        <v>87.166666666666671</v>
      </c>
      <c r="P105" s="65">
        <v>65.833333333333329</v>
      </c>
      <c r="S105" s="45"/>
      <c r="T105" s="45"/>
      <c r="U105" s="45"/>
      <c r="Z105" s="21"/>
      <c r="AA105" s="21"/>
      <c r="AB105" s="21"/>
    </row>
    <row r="106" spans="1:28" ht="15.6" x14ac:dyDescent="0.3">
      <c r="A106" s="5">
        <v>1</v>
      </c>
      <c r="B106" s="5"/>
      <c r="C106" s="5"/>
      <c r="D106" s="5"/>
      <c r="E106" s="64" t="s">
        <v>268</v>
      </c>
      <c r="F106" s="64">
        <v>6</v>
      </c>
      <c r="G106" s="71">
        <v>3.5766666666666667</v>
      </c>
      <c r="H106" s="65">
        <v>0.16666666666666666</v>
      </c>
      <c r="I106" s="65">
        <v>33.166666666666664</v>
      </c>
      <c r="J106" s="65">
        <v>32.166666666666664</v>
      </c>
      <c r="K106" s="65">
        <v>212.60833333333332</v>
      </c>
      <c r="L106" s="65">
        <v>224.5</v>
      </c>
      <c r="M106" s="65">
        <v>81.666666666666671</v>
      </c>
      <c r="N106" s="65">
        <v>19.333333333333332</v>
      </c>
      <c r="O106" s="65">
        <v>88.166666666666671</v>
      </c>
      <c r="P106" s="65">
        <v>42.333333333333336</v>
      </c>
      <c r="S106" s="45"/>
      <c r="T106" s="45"/>
      <c r="U106" s="45"/>
      <c r="Z106" s="21"/>
      <c r="AA106" s="21"/>
      <c r="AB106" s="21"/>
    </row>
    <row r="107" spans="1:28" ht="15.6" x14ac:dyDescent="0.3">
      <c r="A107" s="5">
        <v>1</v>
      </c>
      <c r="B107" s="49"/>
      <c r="C107" s="49"/>
      <c r="D107" s="49"/>
      <c r="E107" s="64" t="s">
        <v>335</v>
      </c>
      <c r="F107" s="64">
        <v>8</v>
      </c>
      <c r="G107" s="71">
        <v>3.5774999999999997</v>
      </c>
      <c r="H107" s="65">
        <v>0.125</v>
      </c>
      <c r="I107" s="65">
        <v>33.75</v>
      </c>
      <c r="J107" s="65">
        <v>30.75</v>
      </c>
      <c r="K107" s="65">
        <v>204.41624999999999</v>
      </c>
      <c r="L107" s="65">
        <v>182.125</v>
      </c>
      <c r="M107" s="65">
        <v>80.75</v>
      </c>
      <c r="N107" s="65">
        <v>16.5</v>
      </c>
      <c r="O107" s="65">
        <v>133.625</v>
      </c>
      <c r="P107" s="65">
        <v>77.375</v>
      </c>
      <c r="S107" s="45"/>
      <c r="T107" s="45"/>
      <c r="U107" s="45"/>
      <c r="Z107" s="21"/>
      <c r="AA107" s="21"/>
      <c r="AB107" s="21"/>
    </row>
    <row r="108" spans="1:28" ht="15.6" x14ac:dyDescent="0.3">
      <c r="A108" s="5">
        <v>1</v>
      </c>
      <c r="B108" s="49"/>
      <c r="C108" s="49"/>
      <c r="D108" s="49"/>
      <c r="E108" s="64" t="s">
        <v>336</v>
      </c>
      <c r="F108" s="64">
        <v>8</v>
      </c>
      <c r="G108" s="71">
        <v>3.6337500000000005</v>
      </c>
      <c r="H108" s="65">
        <v>6.875</v>
      </c>
      <c r="I108" s="65">
        <v>43</v>
      </c>
      <c r="J108" s="65">
        <v>12.75</v>
      </c>
      <c r="K108" s="65">
        <v>134.58375000000001</v>
      </c>
      <c r="L108" s="65">
        <v>123</v>
      </c>
      <c r="M108" s="65">
        <v>54.625</v>
      </c>
      <c r="N108" s="65">
        <v>10.625</v>
      </c>
      <c r="O108" s="65">
        <v>88.125</v>
      </c>
      <c r="P108" s="65">
        <v>53.5</v>
      </c>
      <c r="S108" s="45"/>
      <c r="T108" s="45"/>
      <c r="U108" s="45"/>
      <c r="Z108" s="21"/>
      <c r="AA108" s="21"/>
      <c r="AB108" s="21"/>
    </row>
    <row r="109" spans="1:28" ht="15.6" x14ac:dyDescent="0.3">
      <c r="A109" s="5">
        <v>1</v>
      </c>
      <c r="B109" s="49"/>
      <c r="C109" s="49"/>
      <c r="D109" s="49"/>
      <c r="E109" s="64" t="s">
        <v>330</v>
      </c>
      <c r="F109" s="64">
        <v>8</v>
      </c>
      <c r="G109" s="71">
        <v>3.6350000000000002</v>
      </c>
      <c r="H109" s="65">
        <v>0</v>
      </c>
      <c r="I109" s="65">
        <v>35.25</v>
      </c>
      <c r="J109" s="65">
        <v>34.25</v>
      </c>
      <c r="K109" s="65">
        <v>242.95750000000001</v>
      </c>
      <c r="L109" s="65">
        <v>244.75</v>
      </c>
      <c r="M109" s="65">
        <v>97.125</v>
      </c>
      <c r="N109" s="65">
        <v>20.875</v>
      </c>
      <c r="O109" s="65">
        <v>125.25</v>
      </c>
      <c r="P109" s="65">
        <v>64</v>
      </c>
      <c r="S109" s="45"/>
      <c r="T109" s="45"/>
      <c r="U109" s="45"/>
      <c r="Z109" s="21"/>
      <c r="AA109" s="21"/>
      <c r="AB109" s="21"/>
    </row>
    <row r="110" spans="1:28" ht="15.6" x14ac:dyDescent="0.3">
      <c r="A110" s="5">
        <v>1</v>
      </c>
      <c r="B110" s="5"/>
      <c r="C110" s="5"/>
      <c r="D110" s="5"/>
      <c r="E110" s="64" t="s">
        <v>248</v>
      </c>
      <c r="F110" s="64">
        <v>6</v>
      </c>
      <c r="G110" s="71">
        <v>3.64</v>
      </c>
      <c r="H110" s="65">
        <v>1.8333333333333333</v>
      </c>
      <c r="I110" s="65">
        <v>58.166666666666664</v>
      </c>
      <c r="J110" s="65">
        <v>0.16666666666666666</v>
      </c>
      <c r="K110" s="65">
        <v>72.721666666666664</v>
      </c>
      <c r="L110" s="65">
        <v>75.5</v>
      </c>
      <c r="M110" s="65">
        <v>28.666666666666668</v>
      </c>
      <c r="N110" s="65">
        <v>3.6666666666666665</v>
      </c>
      <c r="O110" s="65">
        <v>39.5</v>
      </c>
      <c r="P110" s="65">
        <v>26.833333333333332</v>
      </c>
      <c r="S110" s="45"/>
      <c r="T110" s="45"/>
      <c r="U110" s="45"/>
      <c r="Z110" s="21"/>
      <c r="AA110" s="21"/>
      <c r="AB110" s="21"/>
    </row>
    <row r="111" spans="1:28" ht="15.6" x14ac:dyDescent="0.3">
      <c r="A111" s="5">
        <v>1</v>
      </c>
      <c r="B111" s="5"/>
      <c r="C111" s="5"/>
      <c r="D111" s="5"/>
      <c r="E111" s="64" t="s">
        <v>226</v>
      </c>
      <c r="F111" s="64">
        <v>5</v>
      </c>
      <c r="G111" s="71">
        <v>3.6479999999999997</v>
      </c>
      <c r="H111" s="65">
        <v>2.4</v>
      </c>
      <c r="I111" s="65">
        <v>36.200000000000003</v>
      </c>
      <c r="J111" s="65">
        <v>21.2</v>
      </c>
      <c r="K111" s="65">
        <v>168.934</v>
      </c>
      <c r="L111" s="65">
        <v>177.4</v>
      </c>
      <c r="M111" s="65">
        <v>67.2</v>
      </c>
      <c r="N111" s="65">
        <v>10.4</v>
      </c>
      <c r="O111" s="65">
        <v>96</v>
      </c>
      <c r="P111" s="65">
        <v>49.6</v>
      </c>
      <c r="S111" s="45"/>
      <c r="T111" s="45"/>
      <c r="U111" s="45"/>
      <c r="Z111" s="21"/>
      <c r="AA111" s="21"/>
      <c r="AB111" s="21"/>
    </row>
    <row r="112" spans="1:28" ht="15.6" x14ac:dyDescent="0.3">
      <c r="A112" s="5">
        <v>1</v>
      </c>
      <c r="B112" s="5"/>
      <c r="C112" s="5"/>
      <c r="D112" s="5"/>
      <c r="E112" s="64" t="s">
        <v>266</v>
      </c>
      <c r="F112" s="64">
        <v>9</v>
      </c>
      <c r="G112" s="71">
        <v>3.6511111111111112</v>
      </c>
      <c r="H112" s="65">
        <v>0.44444444444444442</v>
      </c>
      <c r="I112" s="65">
        <v>35.222222222222221</v>
      </c>
      <c r="J112" s="65">
        <v>26.111111111111111</v>
      </c>
      <c r="K112" s="65">
        <v>184.85</v>
      </c>
      <c r="L112" s="65">
        <v>169</v>
      </c>
      <c r="M112" s="65">
        <v>72.555555555555557</v>
      </c>
      <c r="N112" s="65">
        <v>18</v>
      </c>
      <c r="O112" s="65">
        <v>125.22222222222223</v>
      </c>
      <c r="P112" s="65">
        <v>75.666666666666671</v>
      </c>
      <c r="S112" s="45"/>
      <c r="T112" s="45"/>
      <c r="U112" s="45"/>
      <c r="Z112" s="21"/>
      <c r="AA112" s="21"/>
      <c r="AB112" s="21"/>
    </row>
    <row r="113" spans="1:28" ht="15.6" x14ac:dyDescent="0.3">
      <c r="A113" s="5">
        <v>1</v>
      </c>
      <c r="B113" s="49"/>
      <c r="C113" s="49"/>
      <c r="D113" s="49"/>
      <c r="E113" s="64" t="s">
        <v>357</v>
      </c>
      <c r="F113" s="64">
        <v>7</v>
      </c>
      <c r="G113" s="71">
        <v>3.6642857142857141</v>
      </c>
      <c r="H113" s="65">
        <v>2.7142857142857144</v>
      </c>
      <c r="I113" s="65">
        <v>36.857142857142854</v>
      </c>
      <c r="J113" s="65">
        <v>22.142857142857142</v>
      </c>
      <c r="K113" s="65">
        <v>161.99857142857144</v>
      </c>
      <c r="L113" s="65">
        <v>160.71428571428572</v>
      </c>
      <c r="M113" s="65">
        <v>66.857142857142861</v>
      </c>
      <c r="N113" s="65">
        <v>12.714285714285714</v>
      </c>
      <c r="O113" s="65">
        <v>104.28571428571429</v>
      </c>
      <c r="P113" s="65">
        <v>60</v>
      </c>
      <c r="S113" s="45"/>
      <c r="T113" s="45"/>
      <c r="U113" s="45"/>
      <c r="Z113" s="21"/>
      <c r="AA113" s="21"/>
      <c r="AB113" s="21"/>
    </row>
    <row r="114" spans="1:28" ht="15.6" x14ac:dyDescent="0.3">
      <c r="A114" s="5">
        <v>1</v>
      </c>
      <c r="B114" s="49"/>
      <c r="C114" s="49"/>
      <c r="D114" s="49"/>
      <c r="E114" s="64" t="s">
        <v>334</v>
      </c>
      <c r="F114" s="64">
        <v>8</v>
      </c>
      <c r="G114" s="71">
        <v>3.6687500000000002</v>
      </c>
      <c r="H114" s="65">
        <v>0.375</v>
      </c>
      <c r="I114" s="65">
        <v>34</v>
      </c>
      <c r="J114" s="65">
        <v>32.25</v>
      </c>
      <c r="K114" s="65">
        <v>215.83249999999998</v>
      </c>
      <c r="L114" s="65">
        <v>216.625</v>
      </c>
      <c r="M114" s="65">
        <v>85.375</v>
      </c>
      <c r="N114" s="65">
        <v>21.375</v>
      </c>
      <c r="O114" s="65">
        <v>82.75</v>
      </c>
      <c r="P114" s="65">
        <v>58.25</v>
      </c>
      <c r="S114" s="45"/>
      <c r="T114" s="45"/>
      <c r="U114" s="45"/>
      <c r="Z114" s="21"/>
      <c r="AA114" s="21"/>
      <c r="AB114" s="21"/>
    </row>
    <row r="115" spans="1:28" ht="15.6" x14ac:dyDescent="0.3">
      <c r="A115" s="5">
        <v>1</v>
      </c>
      <c r="B115" s="49"/>
      <c r="C115" s="49"/>
      <c r="D115" s="49"/>
      <c r="E115" s="64" t="s">
        <v>318</v>
      </c>
      <c r="F115" s="64">
        <v>8</v>
      </c>
      <c r="G115" s="71">
        <v>3.7087500000000002</v>
      </c>
      <c r="H115" s="65">
        <v>0.125</v>
      </c>
      <c r="I115" s="65">
        <v>35.375</v>
      </c>
      <c r="J115" s="65">
        <v>32.875</v>
      </c>
      <c r="K115" s="65">
        <v>219.08375000000001</v>
      </c>
      <c r="L115" s="65">
        <v>222.5</v>
      </c>
      <c r="M115" s="65">
        <v>90.75</v>
      </c>
      <c r="N115" s="65">
        <v>16.5</v>
      </c>
      <c r="O115" s="65">
        <v>90.875</v>
      </c>
      <c r="P115" s="65">
        <v>69.375</v>
      </c>
      <c r="S115" s="45"/>
      <c r="T115" s="45"/>
      <c r="U115" s="45"/>
      <c r="Z115" s="21"/>
      <c r="AA115" s="21"/>
      <c r="AB115" s="21"/>
    </row>
    <row r="116" spans="1:28" ht="15.6" x14ac:dyDescent="0.3">
      <c r="A116" s="5">
        <v>1</v>
      </c>
      <c r="B116" s="5"/>
      <c r="C116" s="5"/>
      <c r="D116" s="5"/>
      <c r="E116" s="64" t="s">
        <v>235</v>
      </c>
      <c r="F116" s="64">
        <v>5</v>
      </c>
      <c r="G116" s="71">
        <v>3.7119999999999997</v>
      </c>
      <c r="H116" s="65">
        <v>0</v>
      </c>
      <c r="I116" s="65">
        <v>36.4</v>
      </c>
      <c r="J116" s="65">
        <v>34</v>
      </c>
      <c r="K116" s="65">
        <v>228.602</v>
      </c>
      <c r="L116" s="65">
        <v>206.4</v>
      </c>
      <c r="M116" s="65">
        <v>92.2</v>
      </c>
      <c r="N116" s="65">
        <v>23</v>
      </c>
      <c r="O116" s="65">
        <v>169.8</v>
      </c>
      <c r="P116" s="65">
        <v>99.2</v>
      </c>
      <c r="S116" s="45"/>
      <c r="T116" s="45"/>
      <c r="U116" s="45"/>
      <c r="Z116" s="21"/>
      <c r="AA116" s="21"/>
      <c r="AB116" s="21"/>
    </row>
    <row r="117" spans="1:28" ht="15.6" x14ac:dyDescent="0.3">
      <c r="A117" s="5">
        <v>1</v>
      </c>
      <c r="B117" s="5"/>
      <c r="C117" s="5"/>
      <c r="D117" s="5"/>
      <c r="E117" s="64" t="s">
        <v>255</v>
      </c>
      <c r="F117" s="64">
        <v>7</v>
      </c>
      <c r="G117" s="71">
        <v>3.7142857142857153</v>
      </c>
      <c r="H117" s="65">
        <v>0.2857142857142857</v>
      </c>
      <c r="I117" s="65">
        <v>32.428571428571431</v>
      </c>
      <c r="J117" s="65">
        <v>29</v>
      </c>
      <c r="K117" s="65">
        <v>209.04714285714286</v>
      </c>
      <c r="L117" s="65">
        <v>209.28571428571428</v>
      </c>
      <c r="M117" s="65">
        <v>84.857142857142861</v>
      </c>
      <c r="N117" s="65">
        <v>16.857142857142858</v>
      </c>
      <c r="O117" s="65">
        <v>103.71428571428571</v>
      </c>
      <c r="P117" s="65">
        <v>62.857142857142854</v>
      </c>
      <c r="S117" s="45"/>
      <c r="T117" s="45"/>
      <c r="U117" s="45"/>
      <c r="Z117" s="21"/>
      <c r="AA117" s="21"/>
      <c r="AB117" s="21"/>
    </row>
    <row r="118" spans="1:28" ht="15.6" x14ac:dyDescent="0.3">
      <c r="A118" s="5">
        <v>1</v>
      </c>
      <c r="B118" s="49"/>
      <c r="C118" s="49"/>
      <c r="D118" s="49"/>
      <c r="E118" s="64" t="s">
        <v>313</v>
      </c>
      <c r="F118" s="64">
        <v>9</v>
      </c>
      <c r="G118" s="71">
        <v>3.7188888888888889</v>
      </c>
      <c r="H118" s="65">
        <v>0</v>
      </c>
      <c r="I118" s="65">
        <v>35.333333333333336</v>
      </c>
      <c r="J118" s="65">
        <v>34.111111111111114</v>
      </c>
      <c r="K118" s="65">
        <v>233.29444444444439</v>
      </c>
      <c r="L118" s="65">
        <v>222.66666666666666</v>
      </c>
      <c r="M118" s="65">
        <v>95.333333333333329</v>
      </c>
      <c r="N118" s="65">
        <v>16.222222222222221</v>
      </c>
      <c r="O118" s="65">
        <v>108.33333333333333</v>
      </c>
      <c r="P118" s="65">
        <v>103.44444444444444</v>
      </c>
      <c r="S118" s="45"/>
      <c r="T118" s="45"/>
      <c r="U118" s="45"/>
      <c r="Z118" s="21"/>
      <c r="AA118" s="21"/>
      <c r="AB118" s="21"/>
    </row>
    <row r="119" spans="1:28" ht="15.6" x14ac:dyDescent="0.3">
      <c r="A119" s="5">
        <v>1</v>
      </c>
      <c r="B119" s="5"/>
      <c r="C119" s="5"/>
      <c r="D119" s="5"/>
      <c r="E119" s="64" t="s">
        <v>297</v>
      </c>
      <c r="F119" s="64">
        <v>6</v>
      </c>
      <c r="G119" s="71">
        <v>3.731666666666666</v>
      </c>
      <c r="H119" s="65">
        <v>1</v>
      </c>
      <c r="I119" s="65">
        <v>38.333333333333336</v>
      </c>
      <c r="J119" s="65">
        <v>21</v>
      </c>
      <c r="K119" s="65">
        <v>171.55666666666664</v>
      </c>
      <c r="L119" s="65">
        <v>169.16666666666666</v>
      </c>
      <c r="M119" s="65">
        <v>71</v>
      </c>
      <c r="N119" s="65">
        <v>12.833333333333334</v>
      </c>
      <c r="O119" s="65">
        <v>91.666666666666671</v>
      </c>
      <c r="P119" s="65">
        <v>58.666666666666664</v>
      </c>
      <c r="S119" s="45"/>
      <c r="T119" s="45"/>
      <c r="U119" s="45"/>
      <c r="Z119" s="21"/>
      <c r="AA119" s="21"/>
      <c r="AB119" s="21"/>
    </row>
    <row r="120" spans="1:28" ht="15.6" x14ac:dyDescent="0.3">
      <c r="A120" s="5">
        <v>1</v>
      </c>
      <c r="B120" s="49"/>
      <c r="C120" s="49"/>
      <c r="D120" s="49"/>
      <c r="E120" s="64" t="s">
        <v>279</v>
      </c>
      <c r="F120" s="64">
        <v>8</v>
      </c>
      <c r="G120" s="71">
        <v>3.7387499999999996</v>
      </c>
      <c r="H120" s="65">
        <v>0.75</v>
      </c>
      <c r="I120" s="65">
        <v>35.375</v>
      </c>
      <c r="J120" s="65">
        <v>31.875</v>
      </c>
      <c r="K120" s="65">
        <v>219.62374999999997</v>
      </c>
      <c r="L120" s="65">
        <v>221.375</v>
      </c>
      <c r="M120" s="65">
        <v>90.625</v>
      </c>
      <c r="N120" s="65">
        <v>13.375</v>
      </c>
      <c r="O120" s="65">
        <v>128.125</v>
      </c>
      <c r="P120" s="65">
        <v>83.75</v>
      </c>
      <c r="S120" s="45"/>
      <c r="T120" s="45"/>
      <c r="U120" s="45"/>
      <c r="Z120" s="21"/>
      <c r="AA120" s="21"/>
      <c r="AB120" s="21"/>
    </row>
    <row r="121" spans="1:28" ht="15.6" x14ac:dyDescent="0.3">
      <c r="A121" s="5">
        <v>1</v>
      </c>
      <c r="B121" s="5"/>
      <c r="C121" s="5"/>
      <c r="D121" s="5"/>
      <c r="E121" s="64" t="s">
        <v>254</v>
      </c>
      <c r="F121" s="64">
        <v>7</v>
      </c>
      <c r="G121" s="71">
        <v>3.7442857142857142</v>
      </c>
      <c r="H121" s="65">
        <v>6.5714285714285712</v>
      </c>
      <c r="I121" s="65">
        <v>44.142857142857146</v>
      </c>
      <c r="J121" s="65">
        <v>7.2857142857142856</v>
      </c>
      <c r="K121" s="65">
        <v>110.95142857142858</v>
      </c>
      <c r="L121" s="65">
        <v>98.142857142857139</v>
      </c>
      <c r="M121" s="65">
        <v>44.571428571428569</v>
      </c>
      <c r="N121" s="65">
        <v>10.142857142857142</v>
      </c>
      <c r="O121" s="65">
        <v>78</v>
      </c>
      <c r="P121" s="65">
        <v>51.142857142857146</v>
      </c>
      <c r="S121" s="45"/>
      <c r="T121" s="45"/>
      <c r="U121" s="45"/>
      <c r="Z121" s="21"/>
      <c r="AA121" s="21"/>
      <c r="AB121" s="21"/>
    </row>
    <row r="122" spans="1:28" ht="15.6" x14ac:dyDescent="0.3">
      <c r="A122" s="5">
        <v>1</v>
      </c>
      <c r="B122" s="49"/>
      <c r="C122" s="49"/>
      <c r="D122" s="49"/>
      <c r="E122" s="64" t="s">
        <v>327</v>
      </c>
      <c r="F122" s="64">
        <v>8</v>
      </c>
      <c r="G122" s="71">
        <v>3.7637499999999999</v>
      </c>
      <c r="H122" s="65">
        <v>2</v>
      </c>
      <c r="I122" s="65">
        <v>37.75</v>
      </c>
      <c r="J122" s="65">
        <v>23.375</v>
      </c>
      <c r="K122" s="65">
        <v>188.125</v>
      </c>
      <c r="L122" s="65">
        <v>190.125</v>
      </c>
      <c r="M122" s="65">
        <v>79.875</v>
      </c>
      <c r="N122" s="65">
        <v>15.75</v>
      </c>
      <c r="O122" s="65">
        <v>101.375</v>
      </c>
      <c r="P122" s="65">
        <v>52.75</v>
      </c>
      <c r="S122" s="45"/>
      <c r="T122" s="45"/>
      <c r="U122" s="45"/>
      <c r="Z122" s="21"/>
      <c r="AA122" s="21"/>
      <c r="AB122" s="21"/>
    </row>
    <row r="123" spans="1:28" ht="15.6" x14ac:dyDescent="0.3">
      <c r="A123" s="5">
        <v>1</v>
      </c>
      <c r="B123" s="5"/>
      <c r="C123" s="5"/>
      <c r="D123" s="5"/>
      <c r="E123" s="64" t="s">
        <v>285</v>
      </c>
      <c r="F123" s="64">
        <v>7</v>
      </c>
      <c r="G123" s="71">
        <v>3.7657142857142856</v>
      </c>
      <c r="H123" s="65">
        <v>0.2857142857142857</v>
      </c>
      <c r="I123" s="65">
        <v>31.714285714285715</v>
      </c>
      <c r="J123" s="65">
        <v>29.714285714285715</v>
      </c>
      <c r="K123" s="65">
        <v>201.71428571428572</v>
      </c>
      <c r="L123" s="65">
        <v>198.57142857142858</v>
      </c>
      <c r="M123" s="65">
        <v>82.428571428571431</v>
      </c>
      <c r="N123" s="65">
        <v>17.714285714285715</v>
      </c>
      <c r="O123" s="65">
        <v>105.14285714285714</v>
      </c>
      <c r="P123" s="65">
        <v>62.571428571428569</v>
      </c>
      <c r="S123" s="45"/>
      <c r="T123" s="45"/>
      <c r="U123" s="45"/>
      <c r="Z123" s="21"/>
      <c r="AA123" s="21"/>
      <c r="AB123" s="21"/>
    </row>
    <row r="124" spans="1:28" ht="15.6" x14ac:dyDescent="0.3">
      <c r="A124" s="5">
        <v>1</v>
      </c>
      <c r="B124" s="5"/>
      <c r="C124" s="5"/>
      <c r="D124" s="5"/>
      <c r="E124" s="64" t="s">
        <v>247</v>
      </c>
      <c r="F124" s="64">
        <v>10</v>
      </c>
      <c r="G124" s="71">
        <v>3.7669999999999995</v>
      </c>
      <c r="H124" s="65">
        <v>1.1000000000000001</v>
      </c>
      <c r="I124" s="65">
        <v>38.299999999999997</v>
      </c>
      <c r="J124" s="65">
        <v>26.4</v>
      </c>
      <c r="K124" s="65">
        <v>195.233</v>
      </c>
      <c r="L124" s="65">
        <v>200.9</v>
      </c>
      <c r="M124" s="65">
        <v>80</v>
      </c>
      <c r="N124" s="65">
        <v>13.8</v>
      </c>
      <c r="O124" s="65">
        <v>88</v>
      </c>
      <c r="P124" s="65">
        <v>56.3</v>
      </c>
      <c r="S124" s="45"/>
      <c r="T124" s="45"/>
      <c r="U124" s="45"/>
      <c r="Z124" s="21"/>
      <c r="AA124" s="21"/>
      <c r="AB124" s="21"/>
    </row>
    <row r="125" spans="1:28" ht="15.6" x14ac:dyDescent="0.3">
      <c r="A125" s="5">
        <v>1</v>
      </c>
      <c r="B125" s="5"/>
      <c r="C125" s="5"/>
      <c r="D125" s="5"/>
      <c r="E125" s="64" t="s">
        <v>229</v>
      </c>
      <c r="F125" s="64">
        <v>7</v>
      </c>
      <c r="G125" s="71">
        <v>3.7928571428571436</v>
      </c>
      <c r="H125" s="65">
        <v>0.14285714285714285</v>
      </c>
      <c r="I125" s="65">
        <v>36.857142857142854</v>
      </c>
      <c r="J125" s="65">
        <v>33.857142857142854</v>
      </c>
      <c r="K125" s="65">
        <v>231.3342857142857</v>
      </c>
      <c r="L125" s="65">
        <v>246.28571428571428</v>
      </c>
      <c r="M125" s="65">
        <v>95.571428571428569</v>
      </c>
      <c r="N125" s="65">
        <v>16.857142857142858</v>
      </c>
      <c r="O125" s="65">
        <v>90.571428571428569</v>
      </c>
      <c r="P125" s="65">
        <v>78.142857142857139</v>
      </c>
      <c r="S125" s="45"/>
      <c r="T125" s="45"/>
      <c r="U125" s="45"/>
      <c r="Z125" s="21"/>
      <c r="AA125" s="21"/>
      <c r="AB125" s="21"/>
    </row>
    <row r="126" spans="1:28" ht="15.6" x14ac:dyDescent="0.3">
      <c r="A126" s="5">
        <v>1</v>
      </c>
      <c r="B126" s="5"/>
      <c r="C126" s="5"/>
      <c r="D126" s="5"/>
      <c r="E126" s="64" t="s">
        <v>291</v>
      </c>
      <c r="F126" s="64">
        <v>9</v>
      </c>
      <c r="G126" s="71">
        <v>3.7944444444444443</v>
      </c>
      <c r="H126" s="65">
        <v>0.66666666666666663</v>
      </c>
      <c r="I126" s="65">
        <v>40.555555555555557</v>
      </c>
      <c r="J126" s="65">
        <v>27.333333333333332</v>
      </c>
      <c r="K126" s="65">
        <v>212.59333333333336</v>
      </c>
      <c r="L126" s="65">
        <v>197.88888888888889</v>
      </c>
      <c r="M126" s="65">
        <v>88.444444444444443</v>
      </c>
      <c r="N126" s="65">
        <v>20.222222222222221</v>
      </c>
      <c r="O126" s="65">
        <v>145</v>
      </c>
      <c r="P126" s="65">
        <v>87.111111111111114</v>
      </c>
      <c r="S126" s="45"/>
      <c r="T126" s="45"/>
      <c r="U126" s="45"/>
      <c r="Z126" s="21"/>
      <c r="AA126" s="21"/>
      <c r="AB126" s="21"/>
    </row>
    <row r="127" spans="1:28" ht="15.6" x14ac:dyDescent="0.3">
      <c r="A127" s="5">
        <v>1</v>
      </c>
      <c r="B127" s="5"/>
      <c r="C127" s="5"/>
      <c r="D127" s="5"/>
      <c r="E127" s="64" t="s">
        <v>267</v>
      </c>
      <c r="F127" s="64">
        <v>7</v>
      </c>
      <c r="G127" s="71">
        <v>3.8085714285714287</v>
      </c>
      <c r="H127" s="65">
        <v>5.5714285714285712</v>
      </c>
      <c r="I127" s="65">
        <v>49</v>
      </c>
      <c r="J127" s="65">
        <v>1.5714285714285714</v>
      </c>
      <c r="K127" s="65">
        <v>76.048571428571435</v>
      </c>
      <c r="L127" s="65">
        <v>73.714285714285708</v>
      </c>
      <c r="M127" s="65">
        <v>30.714285714285715</v>
      </c>
      <c r="N127" s="65">
        <v>6.2857142857142856</v>
      </c>
      <c r="O127" s="65">
        <v>42</v>
      </c>
      <c r="P127" s="65">
        <v>35</v>
      </c>
      <c r="S127" s="45"/>
      <c r="T127" s="45"/>
      <c r="U127" s="45"/>
      <c r="Z127" s="21"/>
      <c r="AA127" s="21"/>
      <c r="AB127" s="21"/>
    </row>
    <row r="128" spans="1:28" ht="15.6" x14ac:dyDescent="0.3">
      <c r="A128" s="5">
        <v>1</v>
      </c>
      <c r="B128" s="5"/>
      <c r="C128" s="5"/>
      <c r="D128" s="5"/>
      <c r="E128" s="64" t="s">
        <v>260</v>
      </c>
      <c r="F128" s="64">
        <v>7</v>
      </c>
      <c r="G128" s="71">
        <v>3.81</v>
      </c>
      <c r="H128" s="65">
        <v>8.2857142857142865</v>
      </c>
      <c r="I128" s="65">
        <v>46.285714285714285</v>
      </c>
      <c r="J128" s="65">
        <v>6.2857142857142856</v>
      </c>
      <c r="K128" s="65">
        <v>110.80857142857144</v>
      </c>
      <c r="L128" s="65">
        <v>110.71428571428571</v>
      </c>
      <c r="M128" s="65">
        <v>45.428571428571431</v>
      </c>
      <c r="N128" s="65">
        <v>9.8571428571428577</v>
      </c>
      <c r="O128" s="65">
        <v>71</v>
      </c>
      <c r="P128" s="65">
        <v>29.142857142857142</v>
      </c>
      <c r="S128" s="45"/>
      <c r="T128" s="45"/>
      <c r="U128" s="45"/>
      <c r="Z128" s="21"/>
      <c r="AA128" s="21"/>
      <c r="AB128" s="21"/>
    </row>
    <row r="129" spans="1:28" ht="15.6" x14ac:dyDescent="0.3">
      <c r="A129" s="5">
        <v>1</v>
      </c>
      <c r="B129" s="5"/>
      <c r="C129" s="5"/>
      <c r="D129" s="5"/>
      <c r="E129" s="64" t="s">
        <v>216</v>
      </c>
      <c r="F129" s="64">
        <v>6</v>
      </c>
      <c r="G129" s="71">
        <v>3.8349999999999995</v>
      </c>
      <c r="H129" s="65">
        <v>0.83333333333333337</v>
      </c>
      <c r="I129" s="65">
        <v>36.5</v>
      </c>
      <c r="J129" s="65">
        <v>21.5</v>
      </c>
      <c r="K129" s="65">
        <v>167.33333333333334</v>
      </c>
      <c r="L129" s="65">
        <v>171.66666666666666</v>
      </c>
      <c r="M129" s="65">
        <v>68.333333333333329</v>
      </c>
      <c r="N129" s="65">
        <v>11</v>
      </c>
      <c r="O129" s="65">
        <v>60.5</v>
      </c>
      <c r="P129" s="65">
        <v>54.666666666666664</v>
      </c>
      <c r="S129" s="45"/>
      <c r="T129" s="45"/>
      <c r="U129" s="45"/>
      <c r="Z129" s="21"/>
      <c r="AA129" s="21"/>
      <c r="AB129" s="21"/>
    </row>
    <row r="130" spans="1:28" ht="15.6" x14ac:dyDescent="0.3">
      <c r="A130" s="5">
        <v>1</v>
      </c>
      <c r="B130" s="5"/>
      <c r="C130" s="5"/>
      <c r="D130" s="5"/>
      <c r="E130" s="64" t="s">
        <v>276</v>
      </c>
      <c r="F130" s="64">
        <v>10</v>
      </c>
      <c r="G130" s="71">
        <v>3.8369999999999997</v>
      </c>
      <c r="H130" s="65">
        <v>0.5</v>
      </c>
      <c r="I130" s="65">
        <v>35.9</v>
      </c>
      <c r="J130" s="65">
        <v>29.6</v>
      </c>
      <c r="K130" s="65">
        <v>204.56700000000004</v>
      </c>
      <c r="L130" s="65">
        <v>207</v>
      </c>
      <c r="M130" s="65">
        <v>85.7</v>
      </c>
      <c r="N130" s="65">
        <v>15.7</v>
      </c>
      <c r="O130" s="65">
        <v>101.7</v>
      </c>
      <c r="P130" s="65">
        <v>67.3</v>
      </c>
      <c r="S130" s="45"/>
      <c r="T130" s="45"/>
      <c r="U130" s="45"/>
      <c r="Z130" s="21"/>
      <c r="AA130" s="21"/>
      <c r="AB130" s="21"/>
    </row>
    <row r="131" spans="1:28" ht="15.6" x14ac:dyDescent="0.3">
      <c r="A131" s="5">
        <v>1</v>
      </c>
      <c r="B131" s="5"/>
      <c r="C131" s="5"/>
      <c r="D131" s="5"/>
      <c r="E131" s="64" t="s">
        <v>289</v>
      </c>
      <c r="F131" s="64">
        <v>8</v>
      </c>
      <c r="G131" s="71">
        <v>3.8374999999999999</v>
      </c>
      <c r="H131" s="65">
        <v>0</v>
      </c>
      <c r="I131" s="65">
        <v>34.75</v>
      </c>
      <c r="J131" s="65">
        <v>32.875</v>
      </c>
      <c r="K131" s="65">
        <v>231.41750000000002</v>
      </c>
      <c r="L131" s="65">
        <v>234.125</v>
      </c>
      <c r="M131" s="65">
        <v>98.375</v>
      </c>
      <c r="N131" s="65">
        <v>22.125</v>
      </c>
      <c r="O131" s="65">
        <v>107</v>
      </c>
      <c r="P131" s="65">
        <v>84</v>
      </c>
      <c r="S131" s="45"/>
      <c r="T131" s="45"/>
      <c r="U131" s="45"/>
      <c r="Z131" s="21"/>
      <c r="AA131" s="21"/>
      <c r="AB131" s="21"/>
    </row>
    <row r="132" spans="1:28" ht="15.6" x14ac:dyDescent="0.3">
      <c r="A132" s="5">
        <v>1</v>
      </c>
      <c r="B132" s="49"/>
      <c r="C132" s="49"/>
      <c r="D132" s="49"/>
      <c r="E132" s="64" t="s">
        <v>338</v>
      </c>
      <c r="F132" s="64">
        <v>9</v>
      </c>
      <c r="G132" s="71">
        <v>3.8777777777777778</v>
      </c>
      <c r="H132" s="65">
        <v>1.4444444444444444</v>
      </c>
      <c r="I132" s="65">
        <v>40.222222222222221</v>
      </c>
      <c r="J132" s="65">
        <v>26.666666666666668</v>
      </c>
      <c r="K132" s="65">
        <v>190.18333333333328</v>
      </c>
      <c r="L132" s="65">
        <v>190.77777777777777</v>
      </c>
      <c r="M132" s="65">
        <v>81.222222222222229</v>
      </c>
      <c r="N132" s="65">
        <v>16.777777777777779</v>
      </c>
      <c r="O132" s="65">
        <v>97.666666666666671</v>
      </c>
      <c r="P132" s="65">
        <v>72</v>
      </c>
      <c r="S132" s="45"/>
      <c r="T132" s="45"/>
      <c r="U132" s="45"/>
      <c r="Z132" s="21"/>
      <c r="AA132" s="21"/>
      <c r="AB132" s="21"/>
    </row>
    <row r="133" spans="1:28" ht="15.6" x14ac:dyDescent="0.3">
      <c r="A133" s="5">
        <v>1</v>
      </c>
      <c r="B133" s="5"/>
      <c r="C133" s="5"/>
      <c r="D133" s="5"/>
      <c r="E133" s="64" t="s">
        <v>283</v>
      </c>
      <c r="F133" s="64">
        <v>7</v>
      </c>
      <c r="G133" s="71">
        <v>3.8842857142857139</v>
      </c>
      <c r="H133" s="65">
        <v>0.42857142857142855</v>
      </c>
      <c r="I133" s="65">
        <v>35.428571428571431</v>
      </c>
      <c r="J133" s="65">
        <v>28.142857142857142</v>
      </c>
      <c r="K133" s="65">
        <v>214.23857142857145</v>
      </c>
      <c r="L133" s="65">
        <v>214</v>
      </c>
      <c r="M133" s="65">
        <v>90.428571428571431</v>
      </c>
      <c r="N133" s="65">
        <v>21</v>
      </c>
      <c r="O133" s="65">
        <v>90.285714285714292</v>
      </c>
      <c r="P133" s="65">
        <v>62.857142857142854</v>
      </c>
      <c r="S133" s="45"/>
      <c r="T133" s="45"/>
      <c r="U133" s="45"/>
      <c r="Z133" s="21"/>
      <c r="AA133" s="21"/>
      <c r="AB133" s="21"/>
    </row>
    <row r="134" spans="1:28" ht="15.6" x14ac:dyDescent="0.3">
      <c r="A134" s="5">
        <v>1</v>
      </c>
      <c r="B134" s="49"/>
      <c r="C134" s="49"/>
      <c r="D134" s="49"/>
      <c r="E134" s="64" t="s">
        <v>342</v>
      </c>
      <c r="F134" s="64">
        <v>8</v>
      </c>
      <c r="G134" s="71">
        <v>3.92</v>
      </c>
      <c r="H134" s="65">
        <v>0.375</v>
      </c>
      <c r="I134" s="65">
        <v>35.125</v>
      </c>
      <c r="J134" s="65">
        <v>30.5</v>
      </c>
      <c r="K134" s="65">
        <v>205.54249999999999</v>
      </c>
      <c r="L134" s="65">
        <v>195.25</v>
      </c>
      <c r="M134" s="65">
        <v>88.375</v>
      </c>
      <c r="N134" s="65">
        <v>20</v>
      </c>
      <c r="O134" s="65">
        <v>122</v>
      </c>
      <c r="P134" s="65">
        <v>83.75</v>
      </c>
      <c r="S134" s="45"/>
      <c r="T134" s="45"/>
      <c r="U134" s="45"/>
      <c r="Z134" s="21"/>
      <c r="AA134" s="21"/>
      <c r="AB134" s="21"/>
    </row>
    <row r="135" spans="1:28" ht="15.6" x14ac:dyDescent="0.3">
      <c r="A135" s="5">
        <v>1</v>
      </c>
      <c r="B135" s="5"/>
      <c r="C135" s="5"/>
      <c r="D135" s="5"/>
      <c r="E135" s="64" t="s">
        <v>251</v>
      </c>
      <c r="F135" s="64">
        <v>5</v>
      </c>
      <c r="G135" s="71">
        <v>3.9259999999999997</v>
      </c>
      <c r="H135" s="65">
        <v>0</v>
      </c>
      <c r="I135" s="65">
        <v>31.4</v>
      </c>
      <c r="J135" s="65">
        <v>29.2</v>
      </c>
      <c r="K135" s="65">
        <v>185.86600000000001</v>
      </c>
      <c r="L135" s="65">
        <v>191.4</v>
      </c>
      <c r="M135" s="65">
        <v>78.400000000000006</v>
      </c>
      <c r="N135" s="65">
        <v>19.2</v>
      </c>
      <c r="O135" s="65">
        <v>92</v>
      </c>
      <c r="P135" s="65">
        <v>53.6</v>
      </c>
      <c r="S135" s="45"/>
      <c r="T135" s="45"/>
      <c r="U135" s="45"/>
      <c r="Z135" s="21"/>
      <c r="AA135" s="21"/>
      <c r="AB135" s="21"/>
    </row>
    <row r="136" spans="1:28" ht="15.6" x14ac:dyDescent="0.3">
      <c r="A136" s="5">
        <v>1</v>
      </c>
      <c r="B136" s="49"/>
      <c r="C136" s="49"/>
      <c r="D136" s="49"/>
      <c r="E136" s="64" t="s">
        <v>292</v>
      </c>
      <c r="F136" s="64">
        <v>6</v>
      </c>
      <c r="G136" s="71">
        <v>3.9333333333333336</v>
      </c>
      <c r="H136" s="65">
        <v>6.5</v>
      </c>
      <c r="I136" s="65">
        <v>41</v>
      </c>
      <c r="J136" s="65">
        <v>0</v>
      </c>
      <c r="K136" s="65">
        <v>46.333333333333336</v>
      </c>
      <c r="L136" s="65">
        <v>47.166666666666664</v>
      </c>
      <c r="M136" s="65">
        <v>18.333333333333332</v>
      </c>
      <c r="N136" s="65">
        <v>4</v>
      </c>
      <c r="O136" s="65">
        <v>31.833333333333332</v>
      </c>
      <c r="P136" s="65">
        <v>17</v>
      </c>
      <c r="S136" s="45"/>
      <c r="T136" s="45"/>
      <c r="U136" s="45"/>
      <c r="Z136" s="21"/>
      <c r="AA136" s="21"/>
      <c r="AB136" s="21"/>
    </row>
    <row r="137" spans="1:28" ht="15.6" x14ac:dyDescent="0.3">
      <c r="A137" s="5">
        <v>1</v>
      </c>
      <c r="B137" s="5"/>
      <c r="C137" s="5"/>
      <c r="D137" s="5"/>
      <c r="E137" s="64" t="s">
        <v>223</v>
      </c>
      <c r="F137" s="64">
        <v>5</v>
      </c>
      <c r="G137" s="71">
        <v>3.944</v>
      </c>
      <c r="H137" s="65">
        <v>0.2</v>
      </c>
      <c r="I137" s="65">
        <v>32.4</v>
      </c>
      <c r="J137" s="65">
        <v>31.8</v>
      </c>
      <c r="K137" s="65">
        <v>220.8</v>
      </c>
      <c r="L137" s="65">
        <v>205.4</v>
      </c>
      <c r="M137" s="65">
        <v>94.4</v>
      </c>
      <c r="N137" s="65">
        <v>14.6</v>
      </c>
      <c r="O137" s="65">
        <v>132.19999999999999</v>
      </c>
      <c r="P137" s="65">
        <v>87.6</v>
      </c>
      <c r="S137" s="45"/>
      <c r="T137" s="45"/>
      <c r="U137" s="45"/>
      <c r="Z137" s="21"/>
      <c r="AA137" s="21"/>
      <c r="AB137" s="21"/>
    </row>
    <row r="138" spans="1:28" ht="15.6" x14ac:dyDescent="0.3">
      <c r="A138" s="5">
        <v>1</v>
      </c>
      <c r="B138" s="5"/>
      <c r="C138" s="5"/>
      <c r="D138" s="5"/>
      <c r="E138" s="64" t="s">
        <v>294</v>
      </c>
      <c r="F138" s="64">
        <v>6</v>
      </c>
      <c r="G138" s="71">
        <v>3.9550000000000001</v>
      </c>
      <c r="H138" s="65">
        <v>0.66666666666666663</v>
      </c>
      <c r="I138" s="65">
        <v>37.5</v>
      </c>
      <c r="J138" s="65">
        <v>17.833333333333332</v>
      </c>
      <c r="K138" s="65">
        <v>142.88833333333335</v>
      </c>
      <c r="L138" s="65">
        <v>148.5</v>
      </c>
      <c r="M138" s="65">
        <v>60.5</v>
      </c>
      <c r="N138" s="65">
        <v>11</v>
      </c>
      <c r="O138" s="65">
        <v>74.666666666666671</v>
      </c>
      <c r="P138" s="65">
        <v>59.666666666666664</v>
      </c>
      <c r="S138" s="45"/>
      <c r="T138" s="45"/>
      <c r="U138" s="45"/>
      <c r="Z138" s="21"/>
      <c r="AA138" s="21"/>
      <c r="AB138" s="21"/>
    </row>
    <row r="139" spans="1:28" ht="15.6" x14ac:dyDescent="0.3">
      <c r="A139" s="5">
        <v>1</v>
      </c>
      <c r="B139" s="49"/>
      <c r="C139" s="49"/>
      <c r="D139" s="49"/>
      <c r="E139" s="64" t="s">
        <v>333</v>
      </c>
      <c r="F139" s="64">
        <v>6</v>
      </c>
      <c r="G139" s="71">
        <v>3.9683333333333333</v>
      </c>
      <c r="H139" s="65">
        <v>1.8333333333333333</v>
      </c>
      <c r="I139" s="65">
        <v>42.166666666666664</v>
      </c>
      <c r="J139" s="65">
        <v>13</v>
      </c>
      <c r="K139" s="65">
        <v>135.16833333333332</v>
      </c>
      <c r="L139" s="65">
        <v>127.66666666666667</v>
      </c>
      <c r="M139" s="65">
        <v>59.833333333333336</v>
      </c>
      <c r="N139" s="65">
        <v>13.833333333333334</v>
      </c>
      <c r="O139" s="65">
        <v>86.333333333333329</v>
      </c>
      <c r="P139" s="65">
        <v>56.833333333333336</v>
      </c>
      <c r="S139" s="45"/>
      <c r="T139" s="45"/>
      <c r="U139" s="45"/>
      <c r="Z139" s="21"/>
      <c r="AA139" s="21"/>
      <c r="AB139" s="21"/>
    </row>
    <row r="140" spans="1:28" ht="15.6" x14ac:dyDescent="0.3">
      <c r="A140" s="5">
        <v>1</v>
      </c>
      <c r="B140" s="5"/>
      <c r="C140" s="5"/>
      <c r="D140" s="5"/>
      <c r="E140" s="64" t="s">
        <v>220</v>
      </c>
      <c r="F140" s="64">
        <v>8</v>
      </c>
      <c r="G140" s="71">
        <v>4.0237499999999997</v>
      </c>
      <c r="H140" s="65">
        <v>0.875</v>
      </c>
      <c r="I140" s="65">
        <v>35.5</v>
      </c>
      <c r="J140" s="65">
        <v>25.75</v>
      </c>
      <c r="K140" s="65">
        <v>176.33374999999998</v>
      </c>
      <c r="L140" s="65">
        <v>179.375</v>
      </c>
      <c r="M140" s="65">
        <v>79</v>
      </c>
      <c r="N140" s="65">
        <v>11.625</v>
      </c>
      <c r="O140" s="65">
        <v>115.375</v>
      </c>
      <c r="P140" s="65">
        <v>75.75</v>
      </c>
      <c r="S140" s="45"/>
      <c r="T140" s="45"/>
      <c r="U140" s="45"/>
      <c r="Z140" s="21"/>
      <c r="AA140" s="21"/>
      <c r="AB140" s="21"/>
    </row>
    <row r="141" spans="1:28" ht="15.6" x14ac:dyDescent="0.3">
      <c r="A141" s="5">
        <v>1</v>
      </c>
      <c r="B141" s="49"/>
      <c r="C141" s="49"/>
      <c r="D141" s="49"/>
      <c r="E141" s="64" t="s">
        <v>290</v>
      </c>
      <c r="F141" s="64">
        <v>5</v>
      </c>
      <c r="G141" s="71">
        <v>4.0860000000000003</v>
      </c>
      <c r="H141" s="65">
        <v>4.8</v>
      </c>
      <c r="I141" s="65">
        <v>50</v>
      </c>
      <c r="J141" s="65">
        <v>1.6</v>
      </c>
      <c r="K141" s="65">
        <v>96.068000000000012</v>
      </c>
      <c r="L141" s="65">
        <v>98.8</v>
      </c>
      <c r="M141" s="65">
        <v>41.8</v>
      </c>
      <c r="N141" s="65">
        <v>6.6</v>
      </c>
      <c r="O141" s="65">
        <v>35.4</v>
      </c>
      <c r="P141" s="65">
        <v>44</v>
      </c>
      <c r="S141" s="45"/>
      <c r="T141" s="45"/>
      <c r="U141" s="45"/>
      <c r="Z141" s="21"/>
      <c r="AA141" s="21"/>
      <c r="AB141" s="21"/>
    </row>
    <row r="142" spans="1:28" ht="15.6" x14ac:dyDescent="0.3">
      <c r="A142" s="5">
        <v>1</v>
      </c>
      <c r="B142" s="49"/>
      <c r="C142" s="49"/>
      <c r="D142" s="49"/>
      <c r="E142" s="64" t="s">
        <v>350</v>
      </c>
      <c r="F142" s="64">
        <v>5</v>
      </c>
      <c r="G142" s="71">
        <v>4.0920000000000005</v>
      </c>
      <c r="H142" s="65">
        <v>0.6</v>
      </c>
      <c r="I142" s="65">
        <v>33.200000000000003</v>
      </c>
      <c r="J142" s="65">
        <v>27.8</v>
      </c>
      <c r="K142" s="65">
        <v>186.6</v>
      </c>
      <c r="L142" s="65">
        <v>187.4</v>
      </c>
      <c r="M142" s="65">
        <v>83.8</v>
      </c>
      <c r="N142" s="65">
        <v>15.2</v>
      </c>
      <c r="O142" s="65">
        <v>113.8</v>
      </c>
      <c r="P142" s="65">
        <v>80.8</v>
      </c>
      <c r="S142" s="45"/>
      <c r="T142" s="45"/>
      <c r="U142" s="45"/>
      <c r="Z142" s="21"/>
      <c r="AA142" s="21"/>
      <c r="AB142" s="21"/>
    </row>
    <row r="143" spans="1:28" ht="15.6" x14ac:dyDescent="0.3">
      <c r="A143" s="5">
        <v>1</v>
      </c>
      <c r="B143" s="49"/>
      <c r="C143" s="49"/>
      <c r="D143" s="49"/>
      <c r="E143" s="64" t="s">
        <v>355</v>
      </c>
      <c r="F143" s="64">
        <v>5</v>
      </c>
      <c r="G143" s="71">
        <v>4.1019999999999994</v>
      </c>
      <c r="H143" s="65">
        <v>0.2</v>
      </c>
      <c r="I143" s="65">
        <v>38</v>
      </c>
      <c r="J143" s="65">
        <v>19.399999999999999</v>
      </c>
      <c r="K143" s="65">
        <v>151.86600000000001</v>
      </c>
      <c r="L143" s="65">
        <v>134.80000000000001</v>
      </c>
      <c r="M143" s="65">
        <v>64.8</v>
      </c>
      <c r="N143" s="65">
        <v>12.2</v>
      </c>
      <c r="O143" s="65">
        <v>112.2</v>
      </c>
      <c r="P143" s="65">
        <v>74.400000000000006</v>
      </c>
      <c r="S143" s="45"/>
      <c r="T143" s="45"/>
      <c r="U143" s="45"/>
      <c r="Z143" s="21"/>
      <c r="AA143" s="21"/>
      <c r="AB143" s="21"/>
    </row>
    <row r="144" spans="1:28" ht="15.6" x14ac:dyDescent="0.3">
      <c r="A144" s="5">
        <v>1</v>
      </c>
      <c r="B144" s="5"/>
      <c r="C144" s="5"/>
      <c r="D144" s="5"/>
      <c r="E144" s="64" t="s">
        <v>238</v>
      </c>
      <c r="F144" s="64">
        <v>5</v>
      </c>
      <c r="G144" s="71">
        <v>4.1159999999999997</v>
      </c>
      <c r="H144" s="65">
        <v>2.2000000000000002</v>
      </c>
      <c r="I144" s="65">
        <v>49</v>
      </c>
      <c r="J144" s="65">
        <v>12.6</v>
      </c>
      <c r="K144" s="65">
        <v>135.46799999999999</v>
      </c>
      <c r="L144" s="65">
        <v>143.19999999999999</v>
      </c>
      <c r="M144" s="65">
        <v>62.6</v>
      </c>
      <c r="N144" s="65">
        <v>12.2</v>
      </c>
      <c r="O144" s="65">
        <v>86.8</v>
      </c>
      <c r="P144" s="65">
        <v>57</v>
      </c>
      <c r="S144" s="45"/>
      <c r="T144" s="45"/>
      <c r="U144" s="45"/>
      <c r="Z144" s="21"/>
      <c r="AA144" s="21"/>
      <c r="AB144" s="21"/>
    </row>
    <row r="145" spans="1:28" ht="15.6" x14ac:dyDescent="0.3">
      <c r="A145" s="5">
        <v>1</v>
      </c>
      <c r="B145" s="49"/>
      <c r="C145" s="49"/>
      <c r="D145" s="49"/>
      <c r="E145" s="64" t="s">
        <v>344</v>
      </c>
      <c r="F145" s="64">
        <v>6</v>
      </c>
      <c r="G145" s="71">
        <v>4.163333333333334</v>
      </c>
      <c r="H145" s="65">
        <v>0.16666666666666666</v>
      </c>
      <c r="I145" s="65">
        <v>34.666666666666664</v>
      </c>
      <c r="J145" s="65">
        <v>28.333333333333332</v>
      </c>
      <c r="K145" s="65">
        <v>194.27666666666667</v>
      </c>
      <c r="L145" s="65">
        <v>190.5</v>
      </c>
      <c r="M145" s="65">
        <v>90</v>
      </c>
      <c r="N145" s="65">
        <v>21.5</v>
      </c>
      <c r="O145" s="65">
        <v>117.5</v>
      </c>
      <c r="P145" s="65">
        <v>77.166666666666671</v>
      </c>
      <c r="S145" s="45"/>
      <c r="T145" s="45"/>
      <c r="U145" s="45"/>
      <c r="Z145" s="21"/>
      <c r="AA145" s="21"/>
      <c r="AB145" s="21"/>
    </row>
    <row r="146" spans="1:28" ht="15.6" x14ac:dyDescent="0.3">
      <c r="A146" s="5">
        <v>1</v>
      </c>
      <c r="B146" s="5"/>
      <c r="C146" s="5"/>
      <c r="D146" s="5"/>
      <c r="E146" s="64" t="s">
        <v>241</v>
      </c>
      <c r="F146" s="64">
        <v>5</v>
      </c>
      <c r="G146" s="71">
        <v>4.202</v>
      </c>
      <c r="H146" s="65">
        <v>0.8</v>
      </c>
      <c r="I146" s="65">
        <v>35.6</v>
      </c>
      <c r="J146" s="65">
        <v>21.4</v>
      </c>
      <c r="K146" s="65">
        <v>158.86799999999999</v>
      </c>
      <c r="L146" s="65">
        <v>160.80000000000001</v>
      </c>
      <c r="M146" s="65">
        <v>72</v>
      </c>
      <c r="N146" s="65">
        <v>12</v>
      </c>
      <c r="O146" s="65">
        <v>79</v>
      </c>
      <c r="P146" s="65">
        <v>76.8</v>
      </c>
      <c r="S146" s="45"/>
      <c r="T146" s="45"/>
      <c r="U146" s="45"/>
      <c r="Z146" s="21"/>
      <c r="AA146" s="21"/>
      <c r="AB146" s="21"/>
    </row>
    <row r="147" spans="1:28" ht="15.6" x14ac:dyDescent="0.3">
      <c r="A147" s="5">
        <v>1</v>
      </c>
      <c r="B147" s="5"/>
      <c r="C147" s="5"/>
      <c r="D147" s="5"/>
      <c r="E147" s="64" t="s">
        <v>303</v>
      </c>
      <c r="F147" s="64">
        <v>5</v>
      </c>
      <c r="G147" s="71">
        <v>4.234</v>
      </c>
      <c r="H147" s="65">
        <v>9.1999999999999993</v>
      </c>
      <c r="I147" s="65">
        <v>45.8</v>
      </c>
      <c r="J147" s="65">
        <v>12.4</v>
      </c>
      <c r="K147" s="65">
        <v>124.4</v>
      </c>
      <c r="L147" s="65">
        <v>131.80000000000001</v>
      </c>
      <c r="M147" s="65">
        <v>58.8</v>
      </c>
      <c r="N147" s="65">
        <v>11.8</v>
      </c>
      <c r="O147" s="65">
        <v>59</v>
      </c>
      <c r="P147" s="65">
        <v>50.6</v>
      </c>
      <c r="S147" s="45"/>
      <c r="T147" s="45"/>
      <c r="U147" s="45"/>
      <c r="Z147" s="21"/>
      <c r="AA147" s="21"/>
      <c r="AB147" s="21"/>
    </row>
    <row r="148" spans="1:28" ht="15.6" x14ac:dyDescent="0.3">
      <c r="A148" s="5">
        <v>1</v>
      </c>
      <c r="B148" s="49"/>
      <c r="C148" s="49"/>
      <c r="D148" s="49"/>
      <c r="E148" s="64" t="s">
        <v>326</v>
      </c>
      <c r="F148" s="64">
        <v>6</v>
      </c>
      <c r="G148" s="71">
        <v>4.37</v>
      </c>
      <c r="H148" s="65">
        <v>0.33333333333333331</v>
      </c>
      <c r="I148" s="65">
        <v>38.333333333333336</v>
      </c>
      <c r="J148" s="65">
        <v>24.666666666666668</v>
      </c>
      <c r="K148" s="65">
        <v>174.5</v>
      </c>
      <c r="L148" s="65">
        <v>191</v>
      </c>
      <c r="M148" s="65">
        <v>82</v>
      </c>
      <c r="N148" s="65">
        <v>16.833333333333332</v>
      </c>
      <c r="O148" s="65">
        <v>86</v>
      </c>
      <c r="P148" s="65">
        <v>57</v>
      </c>
      <c r="S148" s="45"/>
      <c r="T148" s="45"/>
      <c r="U148" s="45"/>
      <c r="Z148" s="21"/>
      <c r="AA148" s="21"/>
      <c r="AB148" s="21"/>
    </row>
    <row r="149" spans="1:28" ht="15.6" x14ac:dyDescent="0.3">
      <c r="A149" s="5">
        <v>1</v>
      </c>
      <c r="B149" s="49"/>
      <c r="C149" s="49"/>
      <c r="D149" s="49"/>
      <c r="E149" s="64" t="s">
        <v>314</v>
      </c>
      <c r="F149" s="64">
        <v>5</v>
      </c>
      <c r="G149" s="71">
        <v>4.4019999999999992</v>
      </c>
      <c r="H149" s="65">
        <v>0.8</v>
      </c>
      <c r="I149" s="65">
        <v>32.4</v>
      </c>
      <c r="J149" s="65">
        <v>20.8</v>
      </c>
      <c r="K149" s="65">
        <v>154.66400000000004</v>
      </c>
      <c r="L149" s="65">
        <v>154.19999999999999</v>
      </c>
      <c r="M149" s="65">
        <v>73.599999999999994</v>
      </c>
      <c r="N149" s="65">
        <v>16.399999999999999</v>
      </c>
      <c r="O149" s="65">
        <v>89.2</v>
      </c>
      <c r="P149" s="65">
        <v>61</v>
      </c>
      <c r="S149" s="45"/>
      <c r="T149" s="45"/>
      <c r="U149" s="45"/>
      <c r="Z149" s="21"/>
      <c r="AA149" s="21"/>
      <c r="AB149" s="21"/>
    </row>
    <row r="150" spans="1:28" ht="15.6" x14ac:dyDescent="0.3">
      <c r="A150" s="5">
        <v>1</v>
      </c>
      <c r="B150" s="5"/>
      <c r="C150" s="5"/>
      <c r="D150" s="5"/>
      <c r="E150" s="64" t="s">
        <v>277</v>
      </c>
      <c r="F150" s="64">
        <v>6</v>
      </c>
      <c r="G150" s="71">
        <v>4.5133333333333328</v>
      </c>
      <c r="H150" s="65">
        <v>6.666666666666667</v>
      </c>
      <c r="I150" s="65">
        <v>45.166666666666664</v>
      </c>
      <c r="J150" s="65">
        <v>0.33333333333333331</v>
      </c>
      <c r="K150" s="65">
        <v>74.945000000000007</v>
      </c>
      <c r="L150" s="65">
        <v>74.5</v>
      </c>
      <c r="M150" s="65">
        <v>36</v>
      </c>
      <c r="N150" s="65">
        <v>6.166666666666667</v>
      </c>
      <c r="O150" s="65">
        <v>53.666666666666664</v>
      </c>
      <c r="P150" s="65">
        <v>41</v>
      </c>
      <c r="S150" s="45"/>
      <c r="T150" s="45"/>
      <c r="U150" s="45"/>
      <c r="Z150" s="21"/>
      <c r="AA150" s="21"/>
      <c r="AB150" s="21"/>
    </row>
    <row r="151" spans="1:28" x14ac:dyDescent="0.3">
      <c r="S151" s="45"/>
      <c r="T151" s="45"/>
      <c r="U151" s="45"/>
      <c r="Z151" s="21"/>
      <c r="AA151" s="21"/>
      <c r="AB151" s="21"/>
    </row>
    <row r="152" spans="1:28" x14ac:dyDescent="0.3">
      <c r="S152" s="45"/>
      <c r="T152" s="45"/>
      <c r="U152" s="45"/>
      <c r="Z152" s="21"/>
      <c r="AA152" s="21"/>
      <c r="AB152" s="21"/>
    </row>
    <row r="153" spans="1:28" x14ac:dyDescent="0.3">
      <c r="S153" s="45"/>
      <c r="T153" s="45"/>
      <c r="U153" s="45"/>
      <c r="Z153" s="21"/>
      <c r="AA153" s="21"/>
      <c r="AB153" s="21"/>
    </row>
    <row r="154" spans="1:28" x14ac:dyDescent="0.3">
      <c r="S154" s="45"/>
      <c r="T154" s="45"/>
      <c r="U154" s="45"/>
      <c r="Z154" s="21"/>
      <c r="AA154" s="21"/>
      <c r="AB154" s="21"/>
    </row>
    <row r="155" spans="1:28" x14ac:dyDescent="0.3">
      <c r="S155" s="45"/>
      <c r="T155" s="45"/>
      <c r="U155" s="45"/>
      <c r="Z155" s="21"/>
      <c r="AA155" s="21"/>
      <c r="AB155" s="21"/>
    </row>
    <row r="156" spans="1:28" x14ac:dyDescent="0.3">
      <c r="S156" s="45"/>
      <c r="T156" s="45"/>
      <c r="U156" s="45"/>
      <c r="Z156" s="21"/>
      <c r="AA156" s="21"/>
      <c r="AB156" s="21"/>
    </row>
    <row r="157" spans="1:28" x14ac:dyDescent="0.3">
      <c r="S157" s="45"/>
      <c r="T157" s="45"/>
      <c r="U157" s="45"/>
      <c r="Z157" s="21"/>
      <c r="AA157" s="21"/>
      <c r="AB157" s="21"/>
    </row>
    <row r="158" spans="1:28" x14ac:dyDescent="0.3">
      <c r="S158" s="45"/>
      <c r="T158" s="45"/>
      <c r="U158" s="45"/>
      <c r="Z158" s="21"/>
      <c r="AA158" s="21"/>
      <c r="AB158" s="21"/>
    </row>
    <row r="159" spans="1:28" x14ac:dyDescent="0.3">
      <c r="S159" s="45"/>
      <c r="T159" s="45"/>
      <c r="U159" s="45"/>
      <c r="Z159" s="21"/>
      <c r="AA159" s="21"/>
      <c r="AB159" s="21"/>
    </row>
    <row r="160" spans="1:28" x14ac:dyDescent="0.3">
      <c r="S160" s="45"/>
      <c r="T160" s="45"/>
      <c r="U160" s="45"/>
      <c r="Z160" s="21"/>
      <c r="AA160" s="21"/>
      <c r="AB160" s="21"/>
    </row>
    <row r="161" spans="19:28" x14ac:dyDescent="0.3">
      <c r="S161" s="45"/>
      <c r="T161" s="45"/>
      <c r="U161" s="45"/>
      <c r="Z161" s="21"/>
      <c r="AA161" s="21"/>
      <c r="AB161" s="21"/>
    </row>
    <row r="162" spans="19:28" x14ac:dyDescent="0.3">
      <c r="S162" s="45"/>
      <c r="T162" s="45"/>
      <c r="U162" s="45"/>
      <c r="Z162" s="21"/>
      <c r="AA162" s="21"/>
      <c r="AB162" s="21"/>
    </row>
    <row r="163" spans="19:28" x14ac:dyDescent="0.3">
      <c r="S163" s="45"/>
      <c r="T163" s="45"/>
      <c r="U163" s="45"/>
      <c r="Z163" s="21"/>
      <c r="AA163" s="21"/>
      <c r="AB163" s="21"/>
    </row>
    <row r="164" spans="19:28" x14ac:dyDescent="0.3">
      <c r="S164" s="45"/>
      <c r="T164" s="45"/>
      <c r="U164" s="45"/>
      <c r="Z164" s="21"/>
      <c r="AA164" s="21"/>
      <c r="AB164" s="21"/>
    </row>
    <row r="165" spans="19:28" x14ac:dyDescent="0.3">
      <c r="S165" s="45"/>
      <c r="T165" s="45"/>
      <c r="U165" s="45"/>
      <c r="Z165" s="21"/>
      <c r="AA165" s="21"/>
      <c r="AB165" s="21"/>
    </row>
    <row r="166" spans="19:28" x14ac:dyDescent="0.3">
      <c r="S166" s="45"/>
      <c r="T166" s="45"/>
      <c r="U166" s="45"/>
      <c r="Z166" s="21"/>
      <c r="AA166" s="21"/>
      <c r="AB166" s="21"/>
    </row>
    <row r="167" spans="19:28" x14ac:dyDescent="0.3">
      <c r="S167" s="45"/>
      <c r="T167" s="45"/>
      <c r="U167" s="45"/>
      <c r="Z167" s="21"/>
      <c r="AA167" s="21"/>
      <c r="AB167" s="21"/>
    </row>
    <row r="168" spans="19:28" x14ac:dyDescent="0.3">
      <c r="S168" s="45"/>
      <c r="T168" s="45"/>
      <c r="U168" s="45"/>
      <c r="Z168" s="21"/>
      <c r="AA168" s="21"/>
      <c r="AB168" s="21"/>
    </row>
    <row r="169" spans="19:28" x14ac:dyDescent="0.3">
      <c r="S169" s="45"/>
      <c r="T169" s="45"/>
      <c r="U169" s="45"/>
      <c r="Z169" s="21"/>
      <c r="AA169" s="21"/>
      <c r="AB169" s="21"/>
    </row>
    <row r="170" spans="19:28" x14ac:dyDescent="0.3">
      <c r="S170" s="45"/>
      <c r="T170" s="45"/>
      <c r="U170" s="45"/>
      <c r="Z170" s="21"/>
      <c r="AA170" s="21"/>
      <c r="AB170" s="21"/>
    </row>
    <row r="171" spans="19:28" x14ac:dyDescent="0.3">
      <c r="S171" s="45"/>
      <c r="T171" s="45"/>
      <c r="U171" s="45"/>
      <c r="Z171" s="21"/>
      <c r="AA171" s="21"/>
      <c r="AB171" s="21"/>
    </row>
    <row r="172" spans="19:28" x14ac:dyDescent="0.3">
      <c r="S172" s="45"/>
      <c r="T172" s="45"/>
      <c r="U172" s="45"/>
      <c r="Z172" s="21"/>
      <c r="AA172" s="21"/>
      <c r="AB172" s="21"/>
    </row>
    <row r="173" spans="19:28" x14ac:dyDescent="0.3">
      <c r="S173" s="45"/>
      <c r="T173" s="45"/>
      <c r="U173" s="45"/>
      <c r="Z173" s="21"/>
      <c r="AA173" s="21"/>
      <c r="AB173" s="21"/>
    </row>
    <row r="174" spans="19:28" x14ac:dyDescent="0.3">
      <c r="S174" s="45"/>
      <c r="T174" s="45"/>
      <c r="U174" s="45"/>
      <c r="Z174" s="21"/>
      <c r="AA174" s="21"/>
      <c r="AB174" s="21"/>
    </row>
    <row r="175" spans="19:28" x14ac:dyDescent="0.3">
      <c r="S175" s="45"/>
      <c r="T175" s="45"/>
      <c r="U175" s="45"/>
      <c r="Z175" s="21"/>
      <c r="AA175" s="21"/>
      <c r="AB175" s="21"/>
    </row>
    <row r="176" spans="19:28" x14ac:dyDescent="0.3">
      <c r="S176" s="45"/>
      <c r="T176" s="45"/>
      <c r="U176" s="45"/>
      <c r="Z176" s="21"/>
      <c r="AA176" s="21"/>
      <c r="AB176" s="21"/>
    </row>
    <row r="177" spans="19:28" x14ac:dyDescent="0.3">
      <c r="S177" s="45"/>
      <c r="T177" s="45"/>
      <c r="U177" s="45"/>
      <c r="Z177" s="21"/>
      <c r="AA177" s="21"/>
      <c r="AB177" s="21"/>
    </row>
    <row r="178" spans="19:28" x14ac:dyDescent="0.3">
      <c r="S178" s="45"/>
      <c r="T178" s="45"/>
      <c r="U178" s="45"/>
      <c r="Z178" s="21"/>
      <c r="AA178" s="21"/>
      <c r="AB178" s="21"/>
    </row>
    <row r="179" spans="19:28" x14ac:dyDescent="0.3">
      <c r="S179" s="45"/>
      <c r="T179" s="45"/>
      <c r="U179" s="45"/>
      <c r="Z179" s="21"/>
      <c r="AA179" s="21"/>
      <c r="AB179" s="21"/>
    </row>
    <row r="180" spans="19:28" x14ac:dyDescent="0.3">
      <c r="S180" s="45"/>
      <c r="T180" s="45"/>
      <c r="U180" s="45"/>
      <c r="Z180" s="21"/>
      <c r="AA180" s="21"/>
      <c r="AB180" s="21"/>
    </row>
    <row r="181" spans="19:28" x14ac:dyDescent="0.3">
      <c r="S181" s="45"/>
      <c r="T181" s="45"/>
      <c r="U181" s="45"/>
      <c r="Z181" s="21"/>
      <c r="AA181" s="21"/>
      <c r="AB181" s="21"/>
    </row>
    <row r="182" spans="19:28" x14ac:dyDescent="0.3">
      <c r="S182" s="45"/>
      <c r="T182" s="45"/>
      <c r="U182" s="45"/>
      <c r="Z182" s="21"/>
      <c r="AA182" s="21"/>
      <c r="AB182" s="21"/>
    </row>
    <row r="183" spans="19:28" x14ac:dyDescent="0.3">
      <c r="S183" s="45"/>
      <c r="T183" s="45"/>
      <c r="U183" s="45"/>
      <c r="Z183" s="21"/>
      <c r="AA183" s="21"/>
      <c r="AB183" s="21"/>
    </row>
    <row r="184" spans="19:28" x14ac:dyDescent="0.3">
      <c r="S184" s="45"/>
      <c r="T184" s="45"/>
      <c r="U184" s="45"/>
      <c r="Z184" s="21"/>
      <c r="AA184" s="21"/>
      <c r="AB184" s="21"/>
    </row>
    <row r="185" spans="19:28" x14ac:dyDescent="0.3">
      <c r="S185" s="45"/>
      <c r="T185" s="45"/>
      <c r="U185" s="45"/>
      <c r="Z185" s="21"/>
      <c r="AA185" s="21"/>
      <c r="AB185" s="21"/>
    </row>
    <row r="186" spans="19:28" x14ac:dyDescent="0.3">
      <c r="S186" s="45"/>
      <c r="T186" s="45"/>
      <c r="U186" s="45"/>
      <c r="Z186" s="21"/>
      <c r="AA186" s="21"/>
      <c r="AB186" s="21"/>
    </row>
    <row r="187" spans="19:28" x14ac:dyDescent="0.3">
      <c r="S187" s="45"/>
      <c r="T187" s="45"/>
      <c r="U187" s="45"/>
      <c r="Z187" s="21"/>
      <c r="AA187" s="21"/>
      <c r="AB187" s="21"/>
    </row>
    <row r="188" spans="19:28" x14ac:dyDescent="0.3">
      <c r="S188" s="45"/>
      <c r="T188" s="45"/>
      <c r="U188" s="45"/>
      <c r="Z188" s="21"/>
      <c r="AA188" s="21"/>
      <c r="AB188" s="21"/>
    </row>
    <row r="189" spans="19:28" x14ac:dyDescent="0.3">
      <c r="S189" s="45"/>
      <c r="T189" s="45"/>
      <c r="U189" s="45"/>
      <c r="Z189" s="21"/>
      <c r="AA189" s="21"/>
      <c r="AB189" s="21"/>
    </row>
    <row r="190" spans="19:28" x14ac:dyDescent="0.3">
      <c r="S190" s="45"/>
      <c r="T190" s="45"/>
      <c r="U190" s="45"/>
      <c r="Z190" s="21"/>
      <c r="AA190" s="21"/>
      <c r="AB190" s="21"/>
    </row>
    <row r="191" spans="19:28" x14ac:dyDescent="0.3">
      <c r="S191" s="45"/>
      <c r="T191" s="45"/>
      <c r="U191" s="45"/>
      <c r="Z191" s="21"/>
      <c r="AA191" s="21"/>
      <c r="AB191" s="21"/>
    </row>
    <row r="192" spans="19:28" x14ac:dyDescent="0.3">
      <c r="S192" s="45"/>
      <c r="T192" s="45"/>
      <c r="U192" s="45"/>
      <c r="Z192" s="21"/>
      <c r="AA192" s="21"/>
      <c r="AB192" s="21"/>
    </row>
    <row r="193" spans="19:28" x14ac:dyDescent="0.3">
      <c r="S193" s="45"/>
      <c r="T193" s="45"/>
      <c r="U193" s="45"/>
      <c r="Z193" s="21"/>
      <c r="AA193" s="21"/>
      <c r="AB193" s="21"/>
    </row>
    <row r="194" spans="19:28" x14ac:dyDescent="0.3">
      <c r="S194" s="45"/>
      <c r="T194" s="45"/>
      <c r="U194" s="45"/>
      <c r="Z194" s="21"/>
      <c r="AA194" s="21"/>
      <c r="AB194" s="21"/>
    </row>
    <row r="195" spans="19:28" x14ac:dyDescent="0.3">
      <c r="S195" s="45"/>
      <c r="T195" s="45"/>
      <c r="U195" s="45"/>
      <c r="Z195" s="21"/>
      <c r="AA195" s="21"/>
      <c r="AB195" s="21"/>
    </row>
    <row r="196" spans="19:28" x14ac:dyDescent="0.3">
      <c r="S196" s="45"/>
      <c r="T196" s="45"/>
      <c r="U196" s="45"/>
      <c r="Z196" s="21"/>
      <c r="AA196" s="21"/>
      <c r="AB196" s="21"/>
    </row>
    <row r="197" spans="19:28" x14ac:dyDescent="0.3">
      <c r="S197" s="45"/>
      <c r="T197" s="45"/>
      <c r="U197" s="45"/>
      <c r="Z197" s="21"/>
      <c r="AA197" s="21"/>
      <c r="AB197" s="21"/>
    </row>
    <row r="198" spans="19:28" x14ac:dyDescent="0.3">
      <c r="S198" s="45"/>
      <c r="T198" s="45"/>
      <c r="U198" s="45"/>
      <c r="Z198" s="21"/>
      <c r="AA198" s="21"/>
      <c r="AB198" s="21"/>
    </row>
    <row r="199" spans="19:28" x14ac:dyDescent="0.3">
      <c r="S199" s="45"/>
      <c r="T199" s="45"/>
      <c r="U199" s="45"/>
      <c r="Z199" s="21"/>
      <c r="AA199" s="21"/>
      <c r="AB199" s="21"/>
    </row>
    <row r="200" spans="19:28" x14ac:dyDescent="0.3">
      <c r="S200" s="45"/>
      <c r="T200" s="45"/>
      <c r="U200" s="45"/>
      <c r="Z200" s="21"/>
      <c r="AA200" s="21"/>
      <c r="AB200" s="21"/>
    </row>
    <row r="201" spans="19:28" x14ac:dyDescent="0.3">
      <c r="S201" s="45"/>
      <c r="T201" s="45"/>
      <c r="U201" s="45"/>
      <c r="Z201" s="21"/>
      <c r="AA201" s="21"/>
      <c r="AB201" s="21"/>
    </row>
    <row r="202" spans="19:28" x14ac:dyDescent="0.3">
      <c r="S202" s="45"/>
      <c r="T202" s="45"/>
      <c r="U202" s="45"/>
      <c r="Z202" s="21"/>
      <c r="AA202" s="21"/>
      <c r="AB202" s="21"/>
    </row>
    <row r="203" spans="19:28" x14ac:dyDescent="0.3">
      <c r="S203" s="45"/>
      <c r="T203" s="45"/>
      <c r="U203" s="45"/>
      <c r="Z203" s="21"/>
      <c r="AA203" s="21"/>
      <c r="AB203" s="21"/>
    </row>
    <row r="204" spans="19:28" x14ac:dyDescent="0.3">
      <c r="S204" s="45"/>
      <c r="T204" s="45"/>
      <c r="U204" s="45"/>
      <c r="Z204" s="21"/>
      <c r="AA204" s="21"/>
      <c r="AB204" s="21"/>
    </row>
    <row r="205" spans="19:28" x14ac:dyDescent="0.3">
      <c r="S205" s="45"/>
      <c r="T205" s="45"/>
      <c r="U205" s="45"/>
      <c r="Z205" s="21"/>
      <c r="AA205" s="21"/>
      <c r="AB205" s="21"/>
    </row>
    <row r="206" spans="19:28" x14ac:dyDescent="0.3">
      <c r="S206" s="45"/>
      <c r="T206" s="45"/>
      <c r="U206" s="45"/>
      <c r="Z206" s="21"/>
      <c r="AA206" s="21"/>
      <c r="AB206" s="21"/>
    </row>
    <row r="207" spans="19:28" x14ac:dyDescent="0.3">
      <c r="S207" s="45"/>
      <c r="T207" s="45"/>
      <c r="U207" s="45"/>
      <c r="Z207" s="21"/>
      <c r="AA207" s="21"/>
      <c r="AB207" s="21"/>
    </row>
    <row r="208" spans="19:28" x14ac:dyDescent="0.3">
      <c r="S208" s="45"/>
      <c r="T208" s="45"/>
      <c r="U208" s="45"/>
      <c r="Z208" s="21"/>
      <c r="AA208" s="21"/>
      <c r="AB208" s="21"/>
    </row>
    <row r="209" spans="19:28" x14ac:dyDescent="0.3">
      <c r="S209" s="45"/>
      <c r="T209" s="45"/>
      <c r="U209" s="45"/>
      <c r="Z209" s="21"/>
      <c r="AA209" s="21"/>
      <c r="AB209" s="21"/>
    </row>
    <row r="210" spans="19:28" x14ac:dyDescent="0.3">
      <c r="S210" s="45"/>
      <c r="T210" s="45"/>
      <c r="U210" s="45"/>
      <c r="Z210" s="21"/>
      <c r="AA210" s="21"/>
      <c r="AB210" s="21"/>
    </row>
    <row r="211" spans="19:28" x14ac:dyDescent="0.3">
      <c r="S211" s="45"/>
      <c r="T211" s="45"/>
      <c r="U211" s="45"/>
      <c r="Z211" s="21"/>
      <c r="AA211" s="21"/>
      <c r="AB211" s="21"/>
    </row>
    <row r="212" spans="19:28" x14ac:dyDescent="0.3">
      <c r="S212" s="45"/>
      <c r="T212" s="45"/>
      <c r="U212" s="45"/>
      <c r="Z212" s="21"/>
      <c r="AA212" s="21"/>
      <c r="AB212" s="21"/>
    </row>
    <row r="213" spans="19:28" x14ac:dyDescent="0.3">
      <c r="S213" s="45"/>
      <c r="T213" s="45"/>
      <c r="U213" s="45"/>
      <c r="Z213" s="21"/>
      <c r="AA213" s="21"/>
      <c r="AB213" s="21"/>
    </row>
    <row r="214" spans="19:28" x14ac:dyDescent="0.3">
      <c r="S214" s="45"/>
      <c r="T214" s="45"/>
      <c r="U214" s="45"/>
      <c r="Z214" s="21"/>
      <c r="AA214" s="21"/>
      <c r="AB214" s="21"/>
    </row>
    <row r="215" spans="19:28" x14ac:dyDescent="0.3">
      <c r="S215" s="45"/>
      <c r="T215" s="45"/>
      <c r="U215" s="45"/>
      <c r="Z215" s="21"/>
      <c r="AA215" s="21"/>
      <c r="AB215" s="21"/>
    </row>
    <row r="216" spans="19:28" x14ac:dyDescent="0.3">
      <c r="S216" s="45"/>
      <c r="T216" s="45"/>
      <c r="U216" s="45"/>
      <c r="Z216" s="21"/>
      <c r="AA216" s="21"/>
      <c r="AB216" s="21"/>
    </row>
    <row r="217" spans="19:28" x14ac:dyDescent="0.3">
      <c r="S217" s="45"/>
      <c r="T217" s="45"/>
      <c r="U217" s="45"/>
      <c r="Z217" s="21"/>
      <c r="AA217" s="21"/>
      <c r="AB217" s="21"/>
    </row>
    <row r="218" spans="19:28" x14ac:dyDescent="0.3">
      <c r="S218" s="45"/>
      <c r="T218" s="45"/>
      <c r="U218" s="45"/>
      <c r="Z218" s="21"/>
      <c r="AA218" s="21"/>
      <c r="AB218" s="21"/>
    </row>
    <row r="219" spans="19:28" x14ac:dyDescent="0.3">
      <c r="S219" s="45"/>
      <c r="T219" s="45"/>
      <c r="U219" s="45"/>
      <c r="Z219" s="21"/>
      <c r="AA219" s="21"/>
      <c r="AB219" s="21"/>
    </row>
    <row r="220" spans="19:28" x14ac:dyDescent="0.3">
      <c r="S220" s="45"/>
      <c r="T220" s="45"/>
      <c r="U220" s="45"/>
      <c r="Z220" s="21"/>
      <c r="AA220" s="21"/>
      <c r="AB220" s="21"/>
    </row>
    <row r="221" spans="19:28" x14ac:dyDescent="0.3">
      <c r="S221" s="45"/>
      <c r="T221" s="45"/>
      <c r="U221" s="45"/>
      <c r="Z221" s="21"/>
      <c r="AA221" s="21"/>
      <c r="AB221" s="21"/>
    </row>
    <row r="222" spans="19:28" x14ac:dyDescent="0.3">
      <c r="S222" s="45"/>
      <c r="T222" s="45"/>
      <c r="U222" s="45"/>
      <c r="Z222" s="21"/>
      <c r="AA222" s="21"/>
      <c r="AB222" s="21"/>
    </row>
    <row r="223" spans="19:28" x14ac:dyDescent="0.3">
      <c r="S223" s="45"/>
      <c r="T223" s="45"/>
      <c r="U223" s="45"/>
      <c r="Z223" s="21"/>
      <c r="AA223" s="21"/>
      <c r="AB223" s="21"/>
    </row>
    <row r="224" spans="19:28" x14ac:dyDescent="0.3">
      <c r="S224" s="45"/>
      <c r="T224" s="45"/>
      <c r="U224" s="45"/>
      <c r="Z224" s="21"/>
      <c r="AA224" s="21"/>
      <c r="AB224" s="21"/>
    </row>
    <row r="225" spans="19:28" x14ac:dyDescent="0.3">
      <c r="S225" s="45"/>
      <c r="T225" s="45"/>
      <c r="U225" s="45"/>
      <c r="Z225" s="21"/>
      <c r="AA225" s="21"/>
      <c r="AB225" s="21"/>
    </row>
    <row r="226" spans="19:28" x14ac:dyDescent="0.3">
      <c r="S226" s="45"/>
      <c r="T226" s="45"/>
      <c r="U226" s="45"/>
      <c r="Z226" s="21"/>
      <c r="AA226" s="21"/>
      <c r="AB226" s="21"/>
    </row>
    <row r="227" spans="19:28" x14ac:dyDescent="0.3">
      <c r="S227" s="45"/>
      <c r="T227" s="45"/>
      <c r="U227" s="45"/>
      <c r="Z227" s="21"/>
      <c r="AA227" s="21"/>
      <c r="AB227" s="21"/>
    </row>
    <row r="228" spans="19:28" x14ac:dyDescent="0.3">
      <c r="S228" s="45"/>
      <c r="T228" s="45"/>
      <c r="U228" s="45"/>
      <c r="Z228" s="21"/>
      <c r="AA228" s="21"/>
      <c r="AB228" s="21"/>
    </row>
    <row r="229" spans="19:28" x14ac:dyDescent="0.3">
      <c r="S229" s="45"/>
      <c r="T229" s="45"/>
      <c r="U229" s="45"/>
      <c r="Z229" s="21"/>
      <c r="AA229" s="21"/>
      <c r="AB229" s="21"/>
    </row>
    <row r="230" spans="19:28" x14ac:dyDescent="0.3">
      <c r="S230" s="45"/>
      <c r="T230" s="45"/>
      <c r="U230" s="45"/>
      <c r="Z230" s="21"/>
      <c r="AA230" s="21"/>
      <c r="AB230" s="21"/>
    </row>
    <row r="231" spans="19:28" x14ac:dyDescent="0.3">
      <c r="S231" s="45"/>
      <c r="T231" s="45"/>
      <c r="U231" s="45"/>
      <c r="Z231" s="21"/>
      <c r="AA231" s="21"/>
      <c r="AB231" s="21"/>
    </row>
    <row r="232" spans="19:28" x14ac:dyDescent="0.3">
      <c r="S232" s="45"/>
      <c r="T232" s="45"/>
      <c r="U232" s="45"/>
      <c r="Z232" s="21"/>
      <c r="AA232" s="21"/>
      <c r="AB232" s="21"/>
    </row>
    <row r="233" spans="19:28" x14ac:dyDescent="0.3">
      <c r="S233" s="45"/>
      <c r="T233" s="45"/>
      <c r="U233" s="45"/>
      <c r="Z233" s="21"/>
      <c r="AA233" s="21"/>
      <c r="AB233" s="21"/>
    </row>
    <row r="234" spans="19:28" x14ac:dyDescent="0.3">
      <c r="S234" s="45"/>
      <c r="T234" s="45"/>
      <c r="U234" s="45"/>
      <c r="Z234" s="21"/>
      <c r="AA234" s="21"/>
      <c r="AB234" s="21"/>
    </row>
    <row r="235" spans="19:28" x14ac:dyDescent="0.3">
      <c r="S235" s="45"/>
      <c r="T235" s="45"/>
      <c r="U235" s="45"/>
      <c r="Z235" s="21"/>
      <c r="AA235" s="21"/>
      <c r="AB235" s="21"/>
    </row>
    <row r="236" spans="19:28" x14ac:dyDescent="0.3">
      <c r="S236" s="45"/>
      <c r="T236" s="45"/>
      <c r="U236" s="45"/>
      <c r="Z236" s="21"/>
      <c r="AA236" s="21"/>
      <c r="AB236" s="21"/>
    </row>
    <row r="237" spans="19:28" x14ac:dyDescent="0.3">
      <c r="S237" s="45"/>
      <c r="T237" s="45"/>
      <c r="U237" s="45"/>
      <c r="Z237" s="21"/>
      <c r="AA237" s="21"/>
      <c r="AB237" s="21"/>
    </row>
    <row r="238" spans="19:28" x14ac:dyDescent="0.3">
      <c r="S238" s="45"/>
      <c r="T238" s="45"/>
      <c r="U238" s="45"/>
      <c r="Z238" s="21"/>
      <c r="AA238" s="21"/>
      <c r="AB238" s="21"/>
    </row>
    <row r="239" spans="19:28" x14ac:dyDescent="0.3">
      <c r="S239" s="45"/>
      <c r="T239" s="45"/>
      <c r="U239" s="45"/>
      <c r="Z239" s="21"/>
      <c r="AA239" s="21"/>
      <c r="AB239" s="21"/>
    </row>
    <row r="240" spans="19:28" x14ac:dyDescent="0.3">
      <c r="S240" s="45"/>
      <c r="T240" s="45"/>
      <c r="U240" s="45"/>
      <c r="Z240" s="21"/>
      <c r="AA240" s="21"/>
      <c r="AB240" s="21"/>
    </row>
    <row r="241" spans="19:28" x14ac:dyDescent="0.3">
      <c r="S241" s="45"/>
      <c r="T241" s="45"/>
      <c r="U241" s="45"/>
      <c r="Z241" s="21"/>
      <c r="AA241" s="21"/>
      <c r="AB241" s="21"/>
    </row>
    <row r="242" spans="19:28" x14ac:dyDescent="0.3">
      <c r="S242" s="45"/>
      <c r="T242" s="45"/>
      <c r="U242" s="45"/>
      <c r="Z242" s="21"/>
      <c r="AA242" s="21"/>
      <c r="AB242" s="21"/>
    </row>
    <row r="243" spans="19:28" x14ac:dyDescent="0.3">
      <c r="S243" s="45"/>
      <c r="T243" s="45"/>
      <c r="U243" s="45"/>
      <c r="Z243" s="21"/>
      <c r="AA243" s="21"/>
      <c r="AB243" s="21"/>
    </row>
    <row r="244" spans="19:28" x14ac:dyDescent="0.3">
      <c r="S244" s="45"/>
      <c r="T244" s="45"/>
      <c r="U244" s="45"/>
      <c r="Z244" s="21"/>
      <c r="AA244" s="21"/>
      <c r="AB244" s="21"/>
    </row>
    <row r="245" spans="19:28" x14ac:dyDescent="0.3">
      <c r="S245" s="45"/>
      <c r="T245" s="45"/>
      <c r="U245" s="45"/>
      <c r="Z245" s="21"/>
      <c r="AA245" s="21"/>
      <c r="AB245" s="21"/>
    </row>
    <row r="246" spans="19:28" x14ac:dyDescent="0.3">
      <c r="S246" s="45"/>
      <c r="T246" s="45"/>
      <c r="U246" s="45"/>
      <c r="Z246" s="21"/>
      <c r="AA246" s="21"/>
      <c r="AB246" s="21"/>
    </row>
    <row r="247" spans="19:28" x14ac:dyDescent="0.3">
      <c r="S247" s="45"/>
      <c r="T247" s="45"/>
      <c r="U247" s="45"/>
      <c r="Z247" s="21"/>
      <c r="AA247" s="21"/>
      <c r="AB247" s="21"/>
    </row>
    <row r="248" spans="19:28" x14ac:dyDescent="0.3">
      <c r="S248" s="45"/>
      <c r="T248" s="45"/>
      <c r="U248" s="45"/>
      <c r="Z248" s="21"/>
      <c r="AA248" s="21"/>
      <c r="AB248" s="21"/>
    </row>
    <row r="249" spans="19:28" x14ac:dyDescent="0.3">
      <c r="S249" s="45"/>
      <c r="T249" s="45"/>
      <c r="U249" s="45"/>
      <c r="Z249" s="21"/>
      <c r="AA249" s="21"/>
      <c r="AB249" s="21"/>
    </row>
    <row r="250" spans="19:28" x14ac:dyDescent="0.3">
      <c r="S250" s="45"/>
      <c r="T250" s="45"/>
      <c r="U250" s="45"/>
      <c r="Z250" s="21"/>
      <c r="AA250" s="21"/>
      <c r="AB250" s="21"/>
    </row>
    <row r="251" spans="19:28" x14ac:dyDescent="0.3">
      <c r="S251" s="45"/>
      <c r="T251" s="45"/>
      <c r="U251" s="45"/>
      <c r="Z251" s="21"/>
      <c r="AA251" s="21"/>
      <c r="AB251" s="21"/>
    </row>
    <row r="252" spans="19:28" x14ac:dyDescent="0.3">
      <c r="S252" s="45"/>
      <c r="T252" s="45"/>
      <c r="U252" s="45"/>
      <c r="Z252" s="21"/>
      <c r="AA252" s="21"/>
      <c r="AB252" s="21"/>
    </row>
    <row r="253" spans="19:28" x14ac:dyDescent="0.3">
      <c r="S253" s="45"/>
      <c r="T253" s="45"/>
      <c r="U253" s="45"/>
      <c r="Z253" s="21"/>
      <c r="AA253" s="21"/>
      <c r="AB253" s="21"/>
    </row>
    <row r="254" spans="19:28" x14ac:dyDescent="0.3">
      <c r="S254" s="45"/>
      <c r="T254" s="45"/>
      <c r="U254" s="45"/>
      <c r="Z254" s="21"/>
      <c r="AA254" s="21"/>
      <c r="AB254" s="21"/>
    </row>
    <row r="255" spans="19:28" x14ac:dyDescent="0.3">
      <c r="S255" s="45"/>
      <c r="T255" s="45"/>
      <c r="U255" s="45"/>
      <c r="Z255" s="21"/>
      <c r="AA255" s="21"/>
      <c r="AB255" s="21"/>
    </row>
    <row r="256" spans="19:28" x14ac:dyDescent="0.3">
      <c r="S256" s="45"/>
      <c r="T256" s="45"/>
      <c r="U256" s="45"/>
      <c r="Z256" s="21"/>
      <c r="AA256" s="21"/>
      <c r="AB256" s="21"/>
    </row>
    <row r="257" spans="19:28" x14ac:dyDescent="0.3">
      <c r="S257" s="45"/>
      <c r="T257" s="45"/>
      <c r="U257" s="45"/>
      <c r="Z257" s="21"/>
      <c r="AA257" s="21"/>
      <c r="AB257" s="21"/>
    </row>
    <row r="258" spans="19:28" x14ac:dyDescent="0.3">
      <c r="S258" s="45"/>
      <c r="T258" s="45"/>
      <c r="U258" s="45"/>
      <c r="Z258" s="21"/>
      <c r="AA258" s="21"/>
      <c r="AB258" s="21"/>
    </row>
    <row r="259" spans="19:28" x14ac:dyDescent="0.3">
      <c r="S259" s="45"/>
      <c r="T259" s="45"/>
      <c r="U259" s="45"/>
      <c r="Z259" s="21"/>
      <c r="AA259" s="21"/>
      <c r="AB259" s="21"/>
    </row>
    <row r="260" spans="19:28" x14ac:dyDescent="0.3">
      <c r="S260" s="45"/>
      <c r="T260" s="45"/>
      <c r="U260" s="45"/>
      <c r="Z260" s="21"/>
      <c r="AA260" s="21"/>
      <c r="AB260" s="21"/>
    </row>
    <row r="261" spans="19:28" x14ac:dyDescent="0.3">
      <c r="S261" s="45"/>
      <c r="T261" s="45"/>
      <c r="U261" s="45"/>
      <c r="Z261" s="21"/>
      <c r="AA261" s="21"/>
      <c r="AB261" s="21"/>
    </row>
    <row r="262" spans="19:28" x14ac:dyDescent="0.3">
      <c r="S262" s="45"/>
      <c r="T262" s="45"/>
      <c r="U262" s="45"/>
      <c r="Z262" s="21"/>
      <c r="AA262" s="21"/>
      <c r="AB262" s="21"/>
    </row>
    <row r="263" spans="19:28" x14ac:dyDescent="0.3">
      <c r="S263" s="45"/>
      <c r="T263" s="45"/>
      <c r="U263" s="45"/>
      <c r="Z263" s="21"/>
      <c r="AA263" s="21"/>
      <c r="AB263" s="21"/>
    </row>
    <row r="264" spans="19:28" x14ac:dyDescent="0.3">
      <c r="S264" s="45"/>
      <c r="T264" s="45"/>
      <c r="U264" s="45"/>
      <c r="Z264" s="21"/>
      <c r="AA264" s="21"/>
      <c r="AB264" s="21"/>
    </row>
    <row r="265" spans="19:28" x14ac:dyDescent="0.3">
      <c r="S265" s="45"/>
      <c r="T265" s="45"/>
      <c r="U265" s="45"/>
      <c r="Z265" s="21"/>
      <c r="AA265" s="21"/>
      <c r="AB265" s="21"/>
    </row>
    <row r="266" spans="19:28" x14ac:dyDescent="0.3">
      <c r="S266" s="45"/>
      <c r="T266" s="45"/>
      <c r="U266" s="45"/>
      <c r="Z266" s="21"/>
      <c r="AA266" s="21"/>
      <c r="AB266" s="21"/>
    </row>
    <row r="267" spans="19:28" x14ac:dyDescent="0.3">
      <c r="S267" s="45"/>
      <c r="T267" s="45"/>
      <c r="U267" s="45"/>
      <c r="Z267" s="21"/>
      <c r="AA267" s="21"/>
      <c r="AB267" s="21"/>
    </row>
    <row r="268" spans="19:28" x14ac:dyDescent="0.3">
      <c r="S268" s="45"/>
      <c r="T268" s="45"/>
      <c r="U268" s="45"/>
      <c r="Z268" s="21"/>
      <c r="AA268" s="21"/>
      <c r="AB268" s="21"/>
    </row>
    <row r="269" spans="19:28" x14ac:dyDescent="0.3">
      <c r="S269" s="45"/>
      <c r="T269" s="45"/>
      <c r="U269" s="45"/>
      <c r="Z269" s="21"/>
      <c r="AA269" s="21"/>
      <c r="AB269" s="21"/>
    </row>
    <row r="270" spans="19:28" x14ac:dyDescent="0.3">
      <c r="S270" s="45"/>
      <c r="T270" s="45"/>
      <c r="U270" s="45"/>
      <c r="Z270" s="21"/>
      <c r="AA270" s="21"/>
      <c r="AB270" s="21"/>
    </row>
    <row r="271" spans="19:28" x14ac:dyDescent="0.3">
      <c r="S271" s="45"/>
      <c r="T271" s="45"/>
      <c r="U271" s="45"/>
      <c r="Z271" s="21"/>
      <c r="AA271" s="21"/>
      <c r="AB271" s="21"/>
    </row>
    <row r="272" spans="19:28" x14ac:dyDescent="0.3">
      <c r="S272" s="45"/>
      <c r="T272" s="45"/>
      <c r="U272" s="45"/>
      <c r="Z272" s="21"/>
      <c r="AA272" s="21"/>
      <c r="AB272" s="21"/>
    </row>
    <row r="273" spans="19:28" x14ac:dyDescent="0.3">
      <c r="S273" s="45"/>
      <c r="T273" s="45"/>
      <c r="U273" s="45"/>
      <c r="Z273" s="21"/>
      <c r="AA273" s="21"/>
      <c r="AB273" s="21"/>
    </row>
    <row r="274" spans="19:28" x14ac:dyDescent="0.3">
      <c r="S274" s="45"/>
      <c r="T274" s="45"/>
      <c r="U274" s="45"/>
      <c r="Z274" s="21"/>
      <c r="AA274" s="21"/>
      <c r="AB274" s="21"/>
    </row>
    <row r="275" spans="19:28" x14ac:dyDescent="0.3">
      <c r="S275" s="45"/>
      <c r="T275" s="45"/>
      <c r="U275" s="45"/>
      <c r="Z275" s="21"/>
      <c r="AA275" s="21"/>
      <c r="AB275" s="21"/>
    </row>
    <row r="276" spans="19:28" x14ac:dyDescent="0.3">
      <c r="S276" s="45"/>
      <c r="T276" s="45"/>
      <c r="U276" s="45"/>
      <c r="Z276" s="21"/>
      <c r="AA276" s="21"/>
      <c r="AB276" s="21"/>
    </row>
    <row r="277" spans="19:28" x14ac:dyDescent="0.3">
      <c r="S277" s="45"/>
      <c r="T277" s="45"/>
      <c r="U277" s="45"/>
      <c r="Z277" s="21"/>
      <c r="AA277" s="21"/>
      <c r="AB277" s="21"/>
    </row>
    <row r="278" spans="19:28" x14ac:dyDescent="0.3">
      <c r="S278" s="45"/>
      <c r="T278" s="45"/>
      <c r="U278" s="45"/>
      <c r="Z278" s="21"/>
      <c r="AA278" s="21"/>
      <c r="AB278" s="21"/>
    </row>
    <row r="279" spans="19:28" x14ac:dyDescent="0.3">
      <c r="S279" s="45"/>
      <c r="T279" s="45"/>
      <c r="U279" s="45"/>
      <c r="Z279" s="21"/>
      <c r="AA279" s="21"/>
      <c r="AB279" s="21"/>
    </row>
    <row r="280" spans="19:28" x14ac:dyDescent="0.3">
      <c r="S280" s="45"/>
      <c r="T280" s="45"/>
      <c r="U280" s="45"/>
      <c r="Z280" s="21"/>
      <c r="AA280" s="21"/>
      <c r="AB280" s="21"/>
    </row>
    <row r="281" spans="19:28" x14ac:dyDescent="0.3">
      <c r="S281" s="45"/>
      <c r="T281" s="45"/>
      <c r="U281" s="45"/>
      <c r="Z281" s="21"/>
      <c r="AA281" s="21"/>
      <c r="AB281" s="21"/>
    </row>
    <row r="282" spans="19:28" x14ac:dyDescent="0.3">
      <c r="S282" s="45"/>
      <c r="T282" s="45"/>
      <c r="U282" s="45"/>
      <c r="Z282" s="21"/>
      <c r="AA282" s="21"/>
      <c r="AB282" s="21"/>
    </row>
    <row r="283" spans="19:28" x14ac:dyDescent="0.3">
      <c r="S283" s="45"/>
      <c r="T283" s="45"/>
      <c r="U283" s="45"/>
      <c r="Z283" s="21"/>
      <c r="AA283" s="21"/>
      <c r="AB283" s="21"/>
    </row>
    <row r="284" spans="19:28" x14ac:dyDescent="0.3">
      <c r="S284" s="45"/>
      <c r="T284" s="45"/>
      <c r="U284" s="45"/>
      <c r="Z284" s="21"/>
      <c r="AA284" s="21"/>
      <c r="AB284" s="21"/>
    </row>
    <row r="285" spans="19:28" x14ac:dyDescent="0.3">
      <c r="S285" s="45"/>
      <c r="T285" s="45"/>
      <c r="U285" s="45"/>
      <c r="Z285" s="21"/>
      <c r="AA285" s="21"/>
      <c r="AB285" s="21"/>
    </row>
    <row r="286" spans="19:28" x14ac:dyDescent="0.3">
      <c r="S286" s="45"/>
      <c r="T286" s="45"/>
      <c r="U286" s="45"/>
      <c r="Z286" s="21"/>
      <c r="AA286" s="21"/>
      <c r="AB286" s="21"/>
    </row>
    <row r="287" spans="19:28" x14ac:dyDescent="0.3">
      <c r="S287" s="45"/>
      <c r="T287" s="45"/>
      <c r="U287" s="45"/>
      <c r="Z287" s="21"/>
      <c r="AA287" s="21"/>
      <c r="AB287" s="21"/>
    </row>
    <row r="288" spans="19:28" x14ac:dyDescent="0.3">
      <c r="S288" s="45"/>
      <c r="T288" s="45"/>
      <c r="U288" s="45"/>
      <c r="Z288" s="21"/>
      <c r="AA288" s="21"/>
      <c r="AB288" s="21"/>
    </row>
    <row r="289" spans="19:28" x14ac:dyDescent="0.3">
      <c r="S289" s="45"/>
      <c r="T289" s="45"/>
      <c r="U289" s="45"/>
      <c r="Z289" s="21"/>
      <c r="AA289" s="21"/>
      <c r="AB289" s="21"/>
    </row>
    <row r="290" spans="19:28" x14ac:dyDescent="0.3">
      <c r="S290" s="45"/>
      <c r="T290" s="45"/>
      <c r="U290" s="45"/>
      <c r="Z290" s="21"/>
      <c r="AA290" s="21"/>
      <c r="AB290" s="21"/>
    </row>
    <row r="291" spans="19:28" x14ac:dyDescent="0.3">
      <c r="S291" s="45"/>
      <c r="T291" s="45"/>
      <c r="U291" s="45"/>
      <c r="Z291" s="21"/>
      <c r="AA291" s="21"/>
      <c r="AB291" s="21"/>
    </row>
    <row r="292" spans="19:28" x14ac:dyDescent="0.3">
      <c r="S292" s="45"/>
      <c r="T292" s="45"/>
      <c r="U292" s="45"/>
      <c r="Z292" s="21"/>
      <c r="AA292" s="21"/>
      <c r="AB292" s="21"/>
    </row>
    <row r="293" spans="19:28" x14ac:dyDescent="0.3">
      <c r="S293" s="45"/>
      <c r="T293" s="45"/>
      <c r="U293" s="45"/>
      <c r="Z293" s="21"/>
      <c r="AA293" s="21"/>
      <c r="AB293" s="21"/>
    </row>
    <row r="294" spans="19:28" x14ac:dyDescent="0.3">
      <c r="S294" s="45"/>
      <c r="T294" s="45"/>
      <c r="U294" s="45"/>
      <c r="Z294" s="21"/>
      <c r="AA294" s="21"/>
      <c r="AB294" s="21"/>
    </row>
    <row r="295" spans="19:28" x14ac:dyDescent="0.3">
      <c r="S295" s="45"/>
      <c r="T295" s="45"/>
      <c r="U295" s="45"/>
      <c r="Z295" s="21"/>
      <c r="AA295" s="21"/>
      <c r="AB295" s="21"/>
    </row>
    <row r="296" spans="19:28" x14ac:dyDescent="0.3">
      <c r="S296" s="45"/>
      <c r="T296" s="45"/>
      <c r="U296" s="45"/>
      <c r="Z296" s="21"/>
      <c r="AA296" s="21"/>
      <c r="AB296" s="21"/>
    </row>
    <row r="297" spans="19:28" x14ac:dyDescent="0.3">
      <c r="S297" s="45"/>
      <c r="T297" s="45"/>
      <c r="U297" s="45"/>
      <c r="Z297" s="21"/>
      <c r="AA297" s="21"/>
      <c r="AB297" s="21"/>
    </row>
    <row r="298" spans="19:28" x14ac:dyDescent="0.3">
      <c r="S298" s="45"/>
      <c r="T298" s="45"/>
      <c r="U298" s="45"/>
      <c r="Z298" s="21"/>
      <c r="AA298" s="21"/>
      <c r="AB298" s="21"/>
    </row>
    <row r="299" spans="19:28" x14ac:dyDescent="0.3">
      <c r="S299" s="45"/>
      <c r="T299" s="45"/>
      <c r="U299" s="45"/>
      <c r="Z299" s="21"/>
      <c r="AA299" s="21"/>
      <c r="AB299" s="21"/>
    </row>
    <row r="300" spans="19:28" x14ac:dyDescent="0.3">
      <c r="S300" s="45"/>
      <c r="T300" s="45"/>
      <c r="U300" s="45"/>
      <c r="Z300" s="21"/>
      <c r="AA300" s="21"/>
      <c r="AB300" s="21"/>
    </row>
    <row r="301" spans="19:28" x14ac:dyDescent="0.3">
      <c r="S301" s="45"/>
      <c r="T301" s="45"/>
      <c r="U301" s="45"/>
      <c r="Z301" s="21"/>
      <c r="AA301" s="21"/>
      <c r="AB301" s="21"/>
    </row>
    <row r="302" spans="19:28" x14ac:dyDescent="0.3">
      <c r="S302" s="45"/>
      <c r="T302" s="45"/>
      <c r="U302" s="45"/>
      <c r="Z302" s="21"/>
      <c r="AA302" s="21"/>
      <c r="AB302" s="21"/>
    </row>
    <row r="303" spans="19:28" x14ac:dyDescent="0.3">
      <c r="S303" s="45"/>
      <c r="T303" s="45"/>
      <c r="U303" s="45"/>
      <c r="Z303" s="21"/>
      <c r="AA303" s="21"/>
      <c r="AB303" s="21"/>
    </row>
    <row r="304" spans="19:28" x14ac:dyDescent="0.3">
      <c r="S304" s="45"/>
      <c r="T304" s="45"/>
      <c r="U304" s="45"/>
      <c r="Z304" s="21"/>
      <c r="AA304" s="21"/>
      <c r="AB304" s="21"/>
    </row>
    <row r="305" spans="19:28" x14ac:dyDescent="0.3">
      <c r="S305" s="45"/>
      <c r="T305" s="45"/>
      <c r="U305" s="45"/>
      <c r="Z305" s="21"/>
      <c r="AA305" s="21"/>
      <c r="AB305" s="21"/>
    </row>
    <row r="306" spans="19:28" x14ac:dyDescent="0.3">
      <c r="S306" s="45"/>
      <c r="T306" s="45"/>
      <c r="U306" s="45"/>
      <c r="Z306" s="21"/>
      <c r="AA306" s="21"/>
      <c r="AB306" s="21"/>
    </row>
    <row r="307" spans="19:28" x14ac:dyDescent="0.3">
      <c r="S307" s="45"/>
      <c r="T307" s="45"/>
      <c r="U307" s="45"/>
      <c r="Z307" s="21"/>
      <c r="AA307" s="21"/>
      <c r="AB307" s="21"/>
    </row>
    <row r="308" spans="19:28" x14ac:dyDescent="0.3">
      <c r="S308" s="45"/>
      <c r="T308" s="45"/>
      <c r="U308" s="45"/>
      <c r="Z308" s="21"/>
      <c r="AA308" s="21"/>
      <c r="AB308" s="21"/>
    </row>
    <row r="309" spans="19:28" x14ac:dyDescent="0.3">
      <c r="S309" s="45"/>
      <c r="T309" s="45"/>
      <c r="U309" s="45"/>
      <c r="Z309" s="21"/>
      <c r="AA309" s="21"/>
      <c r="AB309" s="21"/>
    </row>
    <row r="310" spans="19:28" x14ac:dyDescent="0.3">
      <c r="S310" s="45"/>
      <c r="T310" s="45"/>
      <c r="U310" s="45"/>
      <c r="Z310" s="21"/>
      <c r="AA310" s="21"/>
      <c r="AB310" s="21"/>
    </row>
    <row r="311" spans="19:28" x14ac:dyDescent="0.3">
      <c r="S311" s="45"/>
      <c r="T311" s="45"/>
      <c r="U311" s="45"/>
      <c r="Z311" s="21"/>
      <c r="AA311" s="21"/>
      <c r="AB311" s="21"/>
    </row>
    <row r="312" spans="19:28" x14ac:dyDescent="0.3">
      <c r="S312" s="45"/>
      <c r="T312" s="45"/>
      <c r="U312" s="45"/>
      <c r="Z312" s="21"/>
      <c r="AA312" s="21"/>
      <c r="AB312" s="21"/>
    </row>
    <row r="313" spans="19:28" x14ac:dyDescent="0.3">
      <c r="S313" s="45"/>
      <c r="T313" s="45"/>
      <c r="U313" s="45"/>
      <c r="Z313" s="21"/>
      <c r="AA313" s="21"/>
      <c r="AB313" s="21"/>
    </row>
    <row r="314" spans="19:28" x14ac:dyDescent="0.3">
      <c r="S314" s="45"/>
      <c r="T314" s="45"/>
      <c r="U314" s="45"/>
      <c r="Z314" s="21"/>
      <c r="AA314" s="21"/>
      <c r="AB314" s="21"/>
    </row>
    <row r="315" spans="19:28" x14ac:dyDescent="0.3">
      <c r="S315" s="45"/>
      <c r="T315" s="45"/>
      <c r="U315" s="45"/>
      <c r="Z315" s="21"/>
      <c r="AA315" s="21"/>
      <c r="AB315" s="21"/>
    </row>
    <row r="316" spans="19:28" x14ac:dyDescent="0.3">
      <c r="S316" s="45"/>
      <c r="T316" s="45"/>
      <c r="U316" s="45"/>
      <c r="Z316" s="21"/>
      <c r="AA316" s="21"/>
      <c r="AB316" s="21"/>
    </row>
    <row r="317" spans="19:28" x14ac:dyDescent="0.3">
      <c r="S317" s="45"/>
      <c r="T317" s="45"/>
      <c r="U317" s="45"/>
      <c r="Z317" s="21"/>
      <c r="AA317" s="21"/>
      <c r="AB317" s="21"/>
    </row>
    <row r="318" spans="19:28" x14ac:dyDescent="0.3">
      <c r="S318" s="45"/>
      <c r="T318" s="45"/>
      <c r="U318" s="45"/>
      <c r="Z318" s="21"/>
      <c r="AA318" s="21"/>
      <c r="AB318" s="21"/>
    </row>
    <row r="319" spans="19:28" x14ac:dyDescent="0.3">
      <c r="S319" s="45"/>
      <c r="T319" s="45"/>
      <c r="U319" s="45"/>
      <c r="Z319" s="21"/>
      <c r="AA319" s="21"/>
      <c r="AB319" s="21"/>
    </row>
    <row r="320" spans="19:28" x14ac:dyDescent="0.3">
      <c r="S320" s="45"/>
      <c r="T320" s="45"/>
      <c r="U320" s="45"/>
      <c r="Z320" s="21"/>
      <c r="AA320" s="21"/>
      <c r="AB320" s="21"/>
    </row>
    <row r="321" spans="19:28" x14ac:dyDescent="0.3">
      <c r="S321" s="45"/>
      <c r="T321" s="45"/>
      <c r="U321" s="45"/>
      <c r="Z321" s="21"/>
      <c r="AA321" s="21"/>
      <c r="AB321" s="21"/>
    </row>
    <row r="322" spans="19:28" x14ac:dyDescent="0.3">
      <c r="S322" s="45"/>
      <c r="T322" s="45"/>
      <c r="U322" s="45"/>
      <c r="Z322" s="21"/>
      <c r="AA322" s="21"/>
      <c r="AB322" s="21"/>
    </row>
    <row r="323" spans="19:28" x14ac:dyDescent="0.3">
      <c r="S323" s="45"/>
      <c r="T323" s="45"/>
      <c r="U323" s="45"/>
      <c r="Z323" s="21"/>
      <c r="AA323" s="21"/>
      <c r="AB323" s="21"/>
    </row>
    <row r="324" spans="19:28" x14ac:dyDescent="0.3">
      <c r="S324" s="45"/>
      <c r="T324" s="45"/>
      <c r="U324" s="45"/>
      <c r="Z324" s="21"/>
      <c r="AA324" s="21"/>
      <c r="AB324" s="21"/>
    </row>
    <row r="325" spans="19:28" x14ac:dyDescent="0.3">
      <c r="S325" s="45"/>
      <c r="T325" s="45"/>
      <c r="U325" s="45"/>
      <c r="Z325" s="21"/>
      <c r="AA325" s="21"/>
      <c r="AB325" s="21"/>
    </row>
    <row r="326" spans="19:28" x14ac:dyDescent="0.3">
      <c r="S326" s="45"/>
      <c r="T326" s="45"/>
      <c r="U326" s="45"/>
      <c r="Z326" s="21"/>
      <c r="AA326" s="21"/>
      <c r="AB326" s="21"/>
    </row>
    <row r="327" spans="19:28" x14ac:dyDescent="0.3">
      <c r="S327" s="45"/>
      <c r="T327" s="45"/>
      <c r="U327" s="45"/>
      <c r="Z327" s="21"/>
      <c r="AA327" s="21"/>
      <c r="AB327" s="21"/>
    </row>
    <row r="328" spans="19:28" x14ac:dyDescent="0.3">
      <c r="S328" s="45"/>
      <c r="T328" s="45"/>
      <c r="U328" s="45"/>
      <c r="Z328" s="21"/>
      <c r="AA328" s="21"/>
      <c r="AB328" s="21"/>
    </row>
    <row r="329" spans="19:28" x14ac:dyDescent="0.3">
      <c r="S329" s="45"/>
      <c r="T329" s="45"/>
      <c r="U329" s="45"/>
      <c r="Z329" s="21"/>
      <c r="AA329" s="21"/>
      <c r="AB329" s="21"/>
    </row>
    <row r="330" spans="19:28" x14ac:dyDescent="0.3">
      <c r="S330" s="45"/>
      <c r="T330" s="45"/>
      <c r="U330" s="45"/>
      <c r="Z330" s="21"/>
      <c r="AA330" s="21"/>
      <c r="AB330" s="21"/>
    </row>
    <row r="331" spans="19:28" x14ac:dyDescent="0.3">
      <c r="S331" s="45"/>
      <c r="T331" s="45"/>
      <c r="U331" s="45"/>
      <c r="Z331" s="21"/>
      <c r="AA331" s="21"/>
      <c r="AB331" s="21"/>
    </row>
    <row r="332" spans="19:28" x14ac:dyDescent="0.3">
      <c r="S332" s="45"/>
      <c r="T332" s="45"/>
      <c r="U332" s="45"/>
      <c r="Z332" s="21"/>
      <c r="AA332" s="21"/>
      <c r="AB332" s="21"/>
    </row>
    <row r="333" spans="19:28" x14ac:dyDescent="0.3">
      <c r="S333" s="45"/>
      <c r="T333" s="45"/>
      <c r="U333" s="45"/>
      <c r="Z333" s="21"/>
      <c r="AA333" s="21"/>
      <c r="AB333" s="21"/>
    </row>
    <row r="334" spans="19:28" x14ac:dyDescent="0.3">
      <c r="S334" s="45"/>
      <c r="T334" s="45"/>
      <c r="U334" s="45"/>
      <c r="Z334" s="21"/>
      <c r="AA334" s="21"/>
      <c r="AB334" s="21"/>
    </row>
    <row r="335" spans="19:28" x14ac:dyDescent="0.3">
      <c r="S335" s="45"/>
      <c r="T335" s="45"/>
      <c r="U335" s="45"/>
      <c r="Z335" s="21"/>
      <c r="AA335" s="21"/>
      <c r="AB335" s="21"/>
    </row>
    <row r="336" spans="19:28" x14ac:dyDescent="0.3">
      <c r="S336" s="45"/>
      <c r="T336" s="45"/>
      <c r="U336" s="45"/>
      <c r="Z336" s="21"/>
      <c r="AA336" s="21"/>
      <c r="AB336" s="21"/>
    </row>
    <row r="337" spans="19:28" x14ac:dyDescent="0.3">
      <c r="S337" s="45"/>
      <c r="T337" s="45"/>
      <c r="U337" s="45"/>
      <c r="Z337" s="21"/>
      <c r="AA337" s="21"/>
      <c r="AB337" s="21"/>
    </row>
    <row r="338" spans="19:28" x14ac:dyDescent="0.3">
      <c r="S338" s="45"/>
      <c r="T338" s="45"/>
      <c r="U338" s="45"/>
      <c r="Z338" s="21"/>
      <c r="AA338" s="21"/>
      <c r="AB338" s="21"/>
    </row>
    <row r="339" spans="19:28" x14ac:dyDescent="0.3">
      <c r="S339" s="45"/>
      <c r="T339" s="45"/>
      <c r="U339" s="45"/>
      <c r="Z339" s="21"/>
      <c r="AA339" s="21"/>
      <c r="AB339" s="21"/>
    </row>
    <row r="340" spans="19:28" x14ac:dyDescent="0.3">
      <c r="S340" s="45"/>
      <c r="T340" s="45"/>
      <c r="U340" s="45"/>
      <c r="Z340" s="21"/>
      <c r="AA340" s="21"/>
      <c r="AB340" s="21"/>
    </row>
    <row r="341" spans="19:28" x14ac:dyDescent="0.3">
      <c r="S341" s="45"/>
      <c r="T341" s="45"/>
      <c r="U341" s="45"/>
      <c r="Z341" s="21"/>
      <c r="AA341" s="21"/>
      <c r="AB341" s="21"/>
    </row>
    <row r="342" spans="19:28" x14ac:dyDescent="0.3">
      <c r="S342" s="45"/>
      <c r="T342" s="45"/>
      <c r="U342" s="45"/>
      <c r="Z342" s="21"/>
      <c r="AA342" s="21"/>
      <c r="AB342" s="21"/>
    </row>
    <row r="343" spans="19:28" x14ac:dyDescent="0.3">
      <c r="S343" s="45"/>
      <c r="T343" s="45"/>
      <c r="U343" s="45"/>
      <c r="Z343" s="21"/>
      <c r="AA343" s="21"/>
      <c r="AB343" s="21"/>
    </row>
    <row r="344" spans="19:28" x14ac:dyDescent="0.3">
      <c r="S344" s="45"/>
      <c r="T344" s="45"/>
      <c r="U344" s="45"/>
      <c r="Z344" s="21"/>
      <c r="AA344" s="21"/>
      <c r="AB344" s="21"/>
    </row>
    <row r="345" spans="19:28" x14ac:dyDescent="0.3">
      <c r="S345" s="45"/>
      <c r="T345" s="45"/>
      <c r="U345" s="45"/>
      <c r="Z345" s="21"/>
      <c r="AA345" s="21"/>
      <c r="AB345" s="21"/>
    </row>
    <row r="346" spans="19:28" x14ac:dyDescent="0.3">
      <c r="S346" s="45"/>
      <c r="T346" s="45"/>
      <c r="U346" s="45"/>
      <c r="Z346" s="21"/>
      <c r="AA346" s="21"/>
      <c r="AB346" s="21"/>
    </row>
    <row r="347" spans="19:28" x14ac:dyDescent="0.3">
      <c r="S347" s="45"/>
      <c r="T347" s="45"/>
      <c r="U347" s="45"/>
      <c r="Z347" s="21"/>
      <c r="AA347" s="21"/>
      <c r="AB347" s="21"/>
    </row>
    <row r="348" spans="19:28" x14ac:dyDescent="0.3">
      <c r="S348" s="45"/>
      <c r="T348" s="45"/>
      <c r="U348" s="45"/>
      <c r="Z348" s="21"/>
      <c r="AA348" s="21"/>
      <c r="AB348" s="21"/>
    </row>
    <row r="349" spans="19:28" x14ac:dyDescent="0.3">
      <c r="S349" s="45"/>
      <c r="T349" s="45"/>
      <c r="U349" s="45"/>
      <c r="Z349" s="21"/>
      <c r="AA349" s="21"/>
      <c r="AB349" s="21"/>
    </row>
    <row r="350" spans="19:28" x14ac:dyDescent="0.3">
      <c r="S350" s="45"/>
      <c r="T350" s="45"/>
      <c r="U350" s="45"/>
      <c r="Z350" s="21"/>
      <c r="AA350" s="21"/>
      <c r="AB350" s="21"/>
    </row>
    <row r="351" spans="19:28" x14ac:dyDescent="0.3">
      <c r="S351" s="45"/>
      <c r="T351" s="45"/>
      <c r="U351" s="45"/>
      <c r="Z351" s="21"/>
      <c r="AA351" s="21"/>
      <c r="AB351" s="21"/>
    </row>
    <row r="352" spans="19:28" x14ac:dyDescent="0.3">
      <c r="S352" s="45"/>
      <c r="T352" s="45"/>
      <c r="U352" s="45"/>
      <c r="Z352" s="21"/>
      <c r="AA352" s="21"/>
      <c r="AB352" s="21"/>
    </row>
    <row r="353" spans="19:28" x14ac:dyDescent="0.3">
      <c r="S353" s="45"/>
      <c r="T353" s="45"/>
      <c r="U353" s="45"/>
      <c r="Z353" s="21"/>
      <c r="AA353" s="21"/>
      <c r="AB353" s="21"/>
    </row>
    <row r="354" spans="19:28" x14ac:dyDescent="0.3">
      <c r="S354" s="45"/>
      <c r="T354" s="45"/>
      <c r="U354" s="45"/>
      <c r="Z354" s="21"/>
      <c r="AA354" s="21"/>
      <c r="AB354" s="21"/>
    </row>
    <row r="355" spans="19:28" x14ac:dyDescent="0.3">
      <c r="S355" s="45"/>
      <c r="T355" s="45"/>
      <c r="U355" s="45"/>
      <c r="Z355" s="21"/>
      <c r="AA355" s="21"/>
      <c r="AB355" s="21"/>
    </row>
    <row r="356" spans="19:28" x14ac:dyDescent="0.3">
      <c r="S356" s="45"/>
      <c r="T356" s="45"/>
      <c r="U356" s="45"/>
      <c r="Z356" s="21"/>
      <c r="AA356" s="21"/>
      <c r="AB356" s="21"/>
    </row>
    <row r="357" spans="19:28" x14ac:dyDescent="0.3">
      <c r="S357" s="45"/>
      <c r="T357" s="45"/>
      <c r="U357" s="45"/>
      <c r="Z357" s="21"/>
      <c r="AA357" s="21"/>
      <c r="AB357" s="21"/>
    </row>
    <row r="358" spans="19:28" x14ac:dyDescent="0.3">
      <c r="S358" s="45"/>
      <c r="T358" s="45"/>
      <c r="U358" s="45"/>
      <c r="Z358" s="21"/>
      <c r="AA358" s="21"/>
      <c r="AB358" s="21"/>
    </row>
    <row r="359" spans="19:28" x14ac:dyDescent="0.3">
      <c r="S359" s="45"/>
      <c r="T359" s="45"/>
      <c r="U359" s="45"/>
      <c r="Z359" s="21"/>
      <c r="AA359" s="21"/>
      <c r="AB359" s="21"/>
    </row>
    <row r="360" spans="19:28" x14ac:dyDescent="0.3">
      <c r="S360" s="45"/>
      <c r="T360" s="45"/>
      <c r="U360" s="45"/>
      <c r="Z360" s="21"/>
      <c r="AA360" s="21"/>
      <c r="AB360" s="21"/>
    </row>
    <row r="361" spans="19:28" x14ac:dyDescent="0.3">
      <c r="S361" s="45"/>
      <c r="T361" s="45"/>
      <c r="U361" s="45"/>
      <c r="Z361" s="21"/>
      <c r="AA361" s="21"/>
      <c r="AB361" s="21"/>
    </row>
    <row r="362" spans="19:28" x14ac:dyDescent="0.3">
      <c r="S362" s="45"/>
      <c r="T362" s="45"/>
      <c r="U362" s="45"/>
      <c r="Z362" s="21"/>
      <c r="AA362" s="21"/>
      <c r="AB362" s="21"/>
    </row>
    <row r="363" spans="19:28" x14ac:dyDescent="0.3">
      <c r="S363" s="45"/>
      <c r="T363" s="45"/>
      <c r="U363" s="45"/>
      <c r="Z363" s="21"/>
      <c r="AA363" s="21"/>
      <c r="AB363" s="21"/>
    </row>
    <row r="364" spans="19:28" x14ac:dyDescent="0.3">
      <c r="S364" s="45"/>
      <c r="T364" s="45"/>
      <c r="U364" s="45"/>
      <c r="Z364" s="21"/>
      <c r="AA364" s="21"/>
      <c r="AB364" s="21"/>
    </row>
    <row r="365" spans="19:28" x14ac:dyDescent="0.3">
      <c r="S365" s="45"/>
      <c r="T365" s="45"/>
      <c r="U365" s="45"/>
      <c r="Z365" s="21"/>
      <c r="AA365" s="21"/>
      <c r="AB365" s="21"/>
    </row>
    <row r="366" spans="19:28" x14ac:dyDescent="0.3">
      <c r="S366" s="45"/>
      <c r="T366" s="45"/>
      <c r="U366" s="45"/>
      <c r="Z366" s="21"/>
      <c r="AA366" s="21"/>
      <c r="AB366" s="21"/>
    </row>
    <row r="367" spans="19:28" x14ac:dyDescent="0.3">
      <c r="S367" s="45"/>
      <c r="T367" s="45"/>
      <c r="U367" s="45"/>
      <c r="Z367" s="21"/>
      <c r="AA367" s="21"/>
      <c r="AB367" s="21"/>
    </row>
    <row r="368" spans="19:28" x14ac:dyDescent="0.3">
      <c r="S368" s="45"/>
      <c r="T368" s="45"/>
      <c r="U368" s="45"/>
      <c r="Z368" s="21"/>
      <c r="AA368" s="21"/>
      <c r="AB368" s="21"/>
    </row>
    <row r="369" spans="19:28" x14ac:dyDescent="0.3">
      <c r="S369" s="45"/>
      <c r="T369" s="45"/>
      <c r="U369" s="45"/>
      <c r="Z369" s="21"/>
      <c r="AA369" s="21"/>
      <c r="AB369" s="21"/>
    </row>
    <row r="370" spans="19:28" x14ac:dyDescent="0.3">
      <c r="S370" s="45"/>
      <c r="T370" s="45"/>
      <c r="U370" s="45"/>
      <c r="Z370" s="21"/>
      <c r="AA370" s="21"/>
      <c r="AB370" s="21"/>
    </row>
    <row r="371" spans="19:28" x14ac:dyDescent="0.3">
      <c r="S371" s="45"/>
      <c r="T371" s="45"/>
      <c r="U371" s="45"/>
      <c r="Z371" s="21"/>
      <c r="AA371" s="21"/>
      <c r="AB371" s="21"/>
    </row>
    <row r="372" spans="19:28" x14ac:dyDescent="0.3">
      <c r="S372" s="45"/>
      <c r="T372" s="45"/>
      <c r="U372" s="45"/>
      <c r="Z372" s="21"/>
      <c r="AA372" s="21"/>
      <c r="AB372" s="21"/>
    </row>
    <row r="373" spans="19:28" x14ac:dyDescent="0.3">
      <c r="S373" s="45"/>
      <c r="T373" s="45"/>
      <c r="U373" s="45"/>
      <c r="Z373" s="21"/>
      <c r="AA373" s="21"/>
      <c r="AB373" s="21"/>
    </row>
    <row r="374" spans="19:28" x14ac:dyDescent="0.3">
      <c r="S374" s="45"/>
      <c r="T374" s="45"/>
      <c r="U374" s="45"/>
      <c r="Z374" s="21"/>
      <c r="AA374" s="21"/>
      <c r="AB374" s="21"/>
    </row>
    <row r="375" spans="19:28" x14ac:dyDescent="0.3">
      <c r="S375" s="45"/>
      <c r="T375" s="45"/>
      <c r="U375" s="45"/>
      <c r="Z375" s="21"/>
      <c r="AA375" s="21"/>
      <c r="AB375" s="21"/>
    </row>
    <row r="376" spans="19:28" x14ac:dyDescent="0.3">
      <c r="S376" s="45"/>
      <c r="T376" s="45"/>
      <c r="U376" s="45"/>
      <c r="Z376" s="21"/>
      <c r="AA376" s="21"/>
      <c r="AB376" s="21"/>
    </row>
    <row r="377" spans="19:28" x14ac:dyDescent="0.3">
      <c r="S377" s="45"/>
      <c r="T377" s="45"/>
      <c r="U377" s="45"/>
      <c r="Z377" s="21"/>
      <c r="AA377" s="21"/>
      <c r="AB377" s="21"/>
    </row>
    <row r="378" spans="19:28" x14ac:dyDescent="0.3">
      <c r="S378" s="45"/>
      <c r="T378" s="45"/>
      <c r="U378" s="45"/>
      <c r="Z378" s="21"/>
      <c r="AA378" s="21"/>
      <c r="AB378" s="21"/>
    </row>
    <row r="379" spans="19:28" x14ac:dyDescent="0.3">
      <c r="S379" s="45"/>
      <c r="T379" s="45"/>
      <c r="U379" s="45"/>
      <c r="Z379" s="21"/>
      <c r="AA379" s="21"/>
      <c r="AB379" s="21"/>
    </row>
    <row r="380" spans="19:28" x14ac:dyDescent="0.3">
      <c r="S380" s="45"/>
      <c r="T380" s="45"/>
      <c r="U380" s="45"/>
      <c r="Z380" s="21"/>
      <c r="AA380" s="21"/>
      <c r="AB380" s="21"/>
    </row>
    <row r="381" spans="19:28" x14ac:dyDescent="0.3">
      <c r="S381" s="45"/>
      <c r="T381" s="45"/>
      <c r="U381" s="45"/>
      <c r="Z381" s="21"/>
      <c r="AA381" s="21"/>
      <c r="AB381" s="21"/>
    </row>
    <row r="382" spans="19:28" x14ac:dyDescent="0.3">
      <c r="S382" s="45"/>
      <c r="T382" s="45"/>
      <c r="U382" s="45"/>
      <c r="Z382" s="21"/>
      <c r="AA382" s="21"/>
      <c r="AB382" s="21"/>
    </row>
    <row r="383" spans="19:28" x14ac:dyDescent="0.3">
      <c r="S383" s="45"/>
      <c r="T383" s="45"/>
      <c r="U383" s="45"/>
      <c r="Z383" s="21"/>
      <c r="AA383" s="21"/>
      <c r="AB383" s="21"/>
    </row>
    <row r="384" spans="19:28" x14ac:dyDescent="0.3">
      <c r="S384" s="45"/>
      <c r="T384" s="45"/>
      <c r="U384" s="45"/>
      <c r="Z384" s="21"/>
      <c r="AA384" s="21"/>
      <c r="AB384" s="21"/>
    </row>
    <row r="385" spans="19:28" x14ac:dyDescent="0.3">
      <c r="S385" s="45"/>
      <c r="T385" s="45"/>
      <c r="U385" s="45"/>
      <c r="Z385" s="21"/>
      <c r="AA385" s="21"/>
      <c r="AB385" s="21"/>
    </row>
    <row r="386" spans="19:28" x14ac:dyDescent="0.3">
      <c r="S386" s="45"/>
      <c r="T386" s="45"/>
      <c r="U386" s="45"/>
      <c r="Z386" s="21"/>
      <c r="AA386" s="21"/>
      <c r="AB386" s="21"/>
    </row>
    <row r="387" spans="19:28" x14ac:dyDescent="0.3">
      <c r="S387" s="45"/>
      <c r="T387" s="45"/>
      <c r="U387" s="45"/>
      <c r="Z387" s="21"/>
      <c r="AA387" s="21"/>
      <c r="AB387" s="21"/>
    </row>
    <row r="388" spans="19:28" x14ac:dyDescent="0.3">
      <c r="S388" s="45"/>
      <c r="T388" s="45"/>
      <c r="U388" s="45"/>
      <c r="Z388" s="21"/>
      <c r="AA388" s="21"/>
      <c r="AB388" s="21"/>
    </row>
    <row r="389" spans="19:28" x14ac:dyDescent="0.3">
      <c r="S389" s="45"/>
      <c r="T389" s="45"/>
      <c r="U389" s="45"/>
      <c r="Z389" s="21"/>
      <c r="AA389" s="21"/>
      <c r="AB389" s="21"/>
    </row>
    <row r="390" spans="19:28" x14ac:dyDescent="0.3">
      <c r="S390" s="45"/>
      <c r="T390" s="45"/>
      <c r="U390" s="45"/>
      <c r="Z390" s="21"/>
      <c r="AA390" s="21"/>
      <c r="AB390" s="21"/>
    </row>
    <row r="391" spans="19:28" x14ac:dyDescent="0.3">
      <c r="S391" s="45"/>
      <c r="T391" s="45"/>
      <c r="U391" s="45"/>
      <c r="Z391" s="21"/>
      <c r="AA391" s="21"/>
      <c r="AB391" s="21"/>
    </row>
    <row r="392" spans="19:28" x14ac:dyDescent="0.3">
      <c r="S392" s="45"/>
      <c r="T392" s="45"/>
      <c r="U392" s="45"/>
      <c r="Z392" s="21"/>
      <c r="AA392" s="21"/>
      <c r="AB392" s="21"/>
    </row>
    <row r="393" spans="19:28" x14ac:dyDescent="0.3">
      <c r="S393" s="45"/>
      <c r="T393" s="45"/>
      <c r="U393" s="45"/>
      <c r="Z393" s="21"/>
      <c r="AA393" s="21"/>
      <c r="AB393" s="21"/>
    </row>
    <row r="394" spans="19:28" x14ac:dyDescent="0.3">
      <c r="S394" s="45"/>
      <c r="T394" s="45"/>
      <c r="U394" s="45"/>
      <c r="Z394" s="21"/>
      <c r="AA394" s="21"/>
      <c r="AB394" s="21"/>
    </row>
    <row r="395" spans="19:28" x14ac:dyDescent="0.3">
      <c r="S395" s="45"/>
      <c r="T395" s="45"/>
      <c r="U395" s="45"/>
      <c r="Z395" s="21"/>
      <c r="AA395" s="21"/>
      <c r="AB395" s="21"/>
    </row>
    <row r="396" spans="19:28" x14ac:dyDescent="0.3">
      <c r="S396" s="45"/>
      <c r="T396" s="45"/>
      <c r="U396" s="45"/>
      <c r="Z396" s="21"/>
      <c r="AA396" s="21"/>
      <c r="AB396" s="21"/>
    </row>
    <row r="397" spans="19:28" x14ac:dyDescent="0.3">
      <c r="S397" s="45"/>
      <c r="T397" s="45"/>
      <c r="U397" s="45"/>
      <c r="Z397" s="21"/>
      <c r="AA397" s="21"/>
      <c r="AB397" s="21"/>
    </row>
    <row r="398" spans="19:28" x14ac:dyDescent="0.3">
      <c r="S398" s="45"/>
      <c r="T398" s="45"/>
      <c r="U398" s="45"/>
      <c r="Z398" s="21"/>
      <c r="AA398" s="21"/>
      <c r="AB398" s="21"/>
    </row>
    <row r="399" spans="19:28" x14ac:dyDescent="0.3">
      <c r="S399" s="45"/>
      <c r="T399" s="45"/>
      <c r="U399" s="45"/>
      <c r="Z399" s="21"/>
      <c r="AA399" s="21"/>
      <c r="AB399" s="21"/>
    </row>
    <row r="400" spans="19:28" x14ac:dyDescent="0.3">
      <c r="S400" s="45"/>
      <c r="T400" s="45"/>
      <c r="U400" s="45"/>
      <c r="Z400" s="21"/>
      <c r="AA400" s="21"/>
      <c r="AB400" s="21"/>
    </row>
    <row r="401" spans="19:28" x14ac:dyDescent="0.3">
      <c r="S401" s="45"/>
      <c r="T401" s="45"/>
      <c r="U401" s="45"/>
      <c r="Z401" s="21"/>
      <c r="AA401" s="21"/>
      <c r="AB401" s="21"/>
    </row>
    <row r="402" spans="19:28" x14ac:dyDescent="0.3">
      <c r="S402" s="45"/>
      <c r="T402" s="45"/>
      <c r="U402" s="45"/>
      <c r="Z402" s="21"/>
      <c r="AA402" s="21"/>
      <c r="AB402" s="21"/>
    </row>
    <row r="403" spans="19:28" x14ac:dyDescent="0.3">
      <c r="S403" s="45"/>
      <c r="T403" s="45"/>
      <c r="U403" s="45"/>
      <c r="Z403" s="21"/>
      <c r="AA403" s="21"/>
      <c r="AB403" s="21"/>
    </row>
    <row r="404" spans="19:28" x14ac:dyDescent="0.3">
      <c r="S404" s="45"/>
      <c r="T404" s="45"/>
      <c r="U404" s="45"/>
      <c r="Z404" s="21"/>
      <c r="AA404" s="21"/>
      <c r="AB404" s="21"/>
    </row>
    <row r="405" spans="19:28" x14ac:dyDescent="0.3">
      <c r="S405" s="45"/>
      <c r="T405" s="45"/>
      <c r="U405" s="45"/>
      <c r="Z405" s="21"/>
      <c r="AA405" s="21"/>
      <c r="AB405" s="21"/>
    </row>
    <row r="406" spans="19:28" x14ac:dyDescent="0.3">
      <c r="S406" s="45"/>
      <c r="T406" s="45"/>
      <c r="U406" s="45"/>
      <c r="Z406" s="21"/>
      <c r="AA406" s="21"/>
      <c r="AB406" s="21"/>
    </row>
    <row r="407" spans="19:28" x14ac:dyDescent="0.3">
      <c r="S407" s="45"/>
      <c r="T407" s="45"/>
      <c r="U407" s="45"/>
      <c r="Z407" s="21"/>
      <c r="AA407" s="21"/>
      <c r="AB407" s="21"/>
    </row>
    <row r="408" spans="19:28" x14ac:dyDescent="0.3">
      <c r="S408" s="45"/>
      <c r="T408" s="45"/>
      <c r="U408" s="45"/>
      <c r="Z408" s="21"/>
      <c r="AA408" s="21"/>
      <c r="AB408" s="21"/>
    </row>
    <row r="409" spans="19:28" x14ac:dyDescent="0.3">
      <c r="S409" s="45"/>
      <c r="T409" s="45"/>
      <c r="U409" s="45"/>
      <c r="Z409" s="21"/>
      <c r="AA409" s="21"/>
      <c r="AB409" s="21"/>
    </row>
    <row r="410" spans="19:28" x14ac:dyDescent="0.3">
      <c r="S410" s="45"/>
      <c r="T410" s="45"/>
      <c r="U410" s="45"/>
      <c r="Z410" s="21"/>
      <c r="AA410" s="21"/>
      <c r="AB410" s="21"/>
    </row>
    <row r="411" spans="19:28" x14ac:dyDescent="0.3">
      <c r="T411" s="45"/>
      <c r="U411" s="45"/>
      <c r="V411" s="45"/>
      <c r="Z411" s="21"/>
      <c r="AA411" s="21"/>
      <c r="AB411" s="21"/>
    </row>
    <row r="412" spans="19:28" x14ac:dyDescent="0.3">
      <c r="T412" s="45"/>
      <c r="U412" s="45"/>
      <c r="V412" s="45"/>
      <c r="Z412" s="21"/>
      <c r="AA412" s="21"/>
      <c r="AB412" s="21"/>
    </row>
    <row r="413" spans="19:28" x14ac:dyDescent="0.3">
      <c r="T413" s="45"/>
      <c r="U413" s="45"/>
      <c r="V413" s="45"/>
      <c r="Z413" s="21"/>
      <c r="AA413" s="21"/>
      <c r="AB413" s="21"/>
    </row>
    <row r="414" spans="19:28" x14ac:dyDescent="0.3">
      <c r="T414" s="45"/>
      <c r="U414" s="45"/>
      <c r="V414" s="45"/>
      <c r="Z414" s="21"/>
      <c r="AA414" s="21"/>
      <c r="AB414" s="21"/>
    </row>
    <row r="415" spans="19:28" x14ac:dyDescent="0.3">
      <c r="T415" s="45"/>
      <c r="U415" s="45"/>
      <c r="V415" s="45"/>
      <c r="Z415" s="21"/>
      <c r="AA415" s="21"/>
      <c r="AB415" s="21"/>
    </row>
    <row r="416" spans="19:28" x14ac:dyDescent="0.3">
      <c r="T416" s="45"/>
      <c r="U416" s="45"/>
      <c r="V416" s="45"/>
      <c r="Z416" s="21"/>
      <c r="AA416" s="21"/>
      <c r="AB416" s="21"/>
    </row>
    <row r="417" spans="20:28" x14ac:dyDescent="0.3">
      <c r="T417" s="45"/>
      <c r="U417" s="45"/>
      <c r="V417" s="45"/>
      <c r="Z417" s="21"/>
      <c r="AA417" s="21"/>
      <c r="AB417" s="21"/>
    </row>
    <row r="418" spans="20:28" x14ac:dyDescent="0.3">
      <c r="T418" s="45"/>
      <c r="U418" s="45"/>
      <c r="V418" s="45"/>
      <c r="Z418" s="21"/>
      <c r="AA418" s="21"/>
      <c r="AB418" s="21"/>
    </row>
    <row r="419" spans="20:28" x14ac:dyDescent="0.3">
      <c r="T419" s="45"/>
      <c r="U419" s="45"/>
      <c r="V419" s="45"/>
      <c r="Z419" s="21"/>
      <c r="AA419" s="21"/>
      <c r="AB419" s="21"/>
    </row>
    <row r="420" spans="20:28" x14ac:dyDescent="0.3">
      <c r="T420" s="45"/>
      <c r="U420" s="45"/>
      <c r="V420" s="45"/>
      <c r="Z420" s="21"/>
      <c r="AA420" s="21"/>
      <c r="AB420" s="21"/>
    </row>
    <row r="421" spans="20:28" x14ac:dyDescent="0.3">
      <c r="T421" s="45"/>
      <c r="U421" s="45"/>
      <c r="V421" s="45"/>
      <c r="Z421" s="21"/>
      <c r="AA421" s="21"/>
      <c r="AB421" s="21"/>
    </row>
    <row r="422" spans="20:28" x14ac:dyDescent="0.3">
      <c r="T422" s="45"/>
      <c r="U422" s="45"/>
      <c r="V422" s="45"/>
      <c r="Z422" s="21"/>
      <c r="AA422" s="21"/>
      <c r="AB422" s="21"/>
    </row>
    <row r="423" spans="20:28" x14ac:dyDescent="0.3">
      <c r="T423" s="45"/>
      <c r="U423" s="45"/>
      <c r="V423" s="45"/>
      <c r="Z423" s="21"/>
      <c r="AA423" s="21"/>
      <c r="AB423" s="21"/>
    </row>
    <row r="424" spans="20:28" x14ac:dyDescent="0.3">
      <c r="T424" s="45"/>
      <c r="U424" s="45"/>
      <c r="V424" s="45"/>
      <c r="Z424" s="21"/>
      <c r="AA424" s="21"/>
      <c r="AB424" s="21"/>
    </row>
    <row r="425" spans="20:28" x14ac:dyDescent="0.3">
      <c r="T425" s="45"/>
      <c r="U425" s="45"/>
      <c r="V425" s="45"/>
      <c r="Z425" s="21"/>
      <c r="AA425" s="21"/>
      <c r="AB425" s="21"/>
    </row>
    <row r="426" spans="20:28" x14ac:dyDescent="0.3">
      <c r="T426" s="45"/>
      <c r="U426" s="45"/>
      <c r="V426" s="45"/>
      <c r="Z426" s="21"/>
      <c r="AA426" s="21"/>
      <c r="AB426" s="21"/>
    </row>
    <row r="427" spans="20:28" x14ac:dyDescent="0.3">
      <c r="T427" s="45"/>
      <c r="U427" s="45"/>
      <c r="V427" s="45"/>
      <c r="Z427" s="21"/>
      <c r="AA427" s="21"/>
      <c r="AB427" s="21"/>
    </row>
    <row r="428" spans="20:28" x14ac:dyDescent="0.3">
      <c r="T428" s="45"/>
      <c r="U428" s="45"/>
      <c r="V428" s="45"/>
      <c r="Z428" s="21"/>
      <c r="AA428" s="21"/>
      <c r="AB428" s="21"/>
    </row>
    <row r="429" spans="20:28" x14ac:dyDescent="0.3">
      <c r="T429" s="45"/>
      <c r="U429" s="45"/>
      <c r="V429" s="45"/>
      <c r="Z429" s="21"/>
      <c r="AA429" s="21"/>
      <c r="AB429" s="21"/>
    </row>
    <row r="430" spans="20:28" x14ac:dyDescent="0.3">
      <c r="T430" s="45"/>
      <c r="U430" s="45"/>
      <c r="V430" s="45"/>
      <c r="Z430" s="21"/>
      <c r="AA430" s="21"/>
      <c r="AB430" s="21"/>
    </row>
    <row r="431" spans="20:28" x14ac:dyDescent="0.3">
      <c r="T431" s="45"/>
      <c r="U431" s="45"/>
      <c r="V431" s="45"/>
      <c r="Z431" s="21"/>
      <c r="AA431" s="21"/>
      <c r="AB431" s="21"/>
    </row>
    <row r="432" spans="20:28" x14ac:dyDescent="0.3">
      <c r="T432" s="45"/>
      <c r="U432" s="45"/>
      <c r="V432" s="45"/>
      <c r="Z432" s="21"/>
      <c r="AA432" s="21"/>
      <c r="AB432" s="21"/>
    </row>
    <row r="433" spans="19:28" x14ac:dyDescent="0.3">
      <c r="T433" s="45"/>
      <c r="U433" s="45"/>
      <c r="V433" s="45"/>
      <c r="Z433" s="21"/>
      <c r="AA433" s="21"/>
      <c r="AB433" s="21"/>
    </row>
    <row r="434" spans="19:28" x14ac:dyDescent="0.3">
      <c r="T434" s="45"/>
      <c r="U434" s="45"/>
      <c r="V434" s="45"/>
      <c r="Z434" s="21"/>
      <c r="AA434" s="21"/>
      <c r="AB434" s="21"/>
    </row>
    <row r="435" spans="19:28" x14ac:dyDescent="0.3">
      <c r="T435" s="45"/>
      <c r="U435" s="45"/>
      <c r="V435" s="45"/>
      <c r="Z435" s="21"/>
      <c r="AA435" s="21"/>
      <c r="AB435" s="21"/>
    </row>
    <row r="436" spans="19:28" x14ac:dyDescent="0.3">
      <c r="T436" s="45"/>
      <c r="U436" s="45"/>
      <c r="V436" s="45"/>
      <c r="Z436" s="21"/>
      <c r="AA436" s="21"/>
      <c r="AB436" s="21"/>
    </row>
    <row r="437" spans="19:28" x14ac:dyDescent="0.3">
      <c r="T437" s="45"/>
      <c r="U437" s="45"/>
      <c r="V437" s="45"/>
      <c r="Z437" s="21"/>
      <c r="AA437" s="21"/>
      <c r="AB437" s="21"/>
    </row>
    <row r="438" spans="19:28" x14ac:dyDescent="0.3">
      <c r="T438" s="45"/>
      <c r="U438" s="45"/>
      <c r="V438" s="45"/>
      <c r="Z438" s="21"/>
      <c r="AA438" s="21"/>
      <c r="AB438" s="21"/>
    </row>
    <row r="439" spans="19:28" x14ac:dyDescent="0.3">
      <c r="T439" s="45"/>
      <c r="U439" s="45"/>
      <c r="V439" s="45"/>
      <c r="Z439" s="21"/>
      <c r="AA439" s="21"/>
      <c r="AB439" s="21"/>
    </row>
    <row r="440" spans="19:28" x14ac:dyDescent="0.3">
      <c r="T440" s="45"/>
      <c r="U440" s="45"/>
      <c r="V440" s="45"/>
      <c r="Z440" s="21"/>
      <c r="AA440" s="21"/>
      <c r="AB440" s="21"/>
    </row>
    <row r="441" spans="19:28" x14ac:dyDescent="0.3">
      <c r="S441" s="45"/>
      <c r="T441" s="45"/>
      <c r="U441" s="45"/>
      <c r="Z441" s="21"/>
      <c r="AA441" s="21"/>
      <c r="AB441" s="21"/>
    </row>
    <row r="442" spans="19:28" x14ac:dyDescent="0.3">
      <c r="S442" s="45"/>
      <c r="T442" s="45"/>
      <c r="U442" s="45"/>
      <c r="Z442" s="21"/>
      <c r="AA442" s="21"/>
      <c r="AB442" s="21"/>
    </row>
    <row r="443" spans="19:28" x14ac:dyDescent="0.3">
      <c r="S443" s="45"/>
      <c r="T443" s="45"/>
      <c r="U443" s="45"/>
      <c r="Z443" s="21"/>
      <c r="AA443" s="21"/>
      <c r="AB443" s="21"/>
    </row>
    <row r="444" spans="19:28" x14ac:dyDescent="0.3">
      <c r="S444" s="45"/>
      <c r="T444" s="45"/>
      <c r="U444" s="45"/>
      <c r="Z444" s="21"/>
      <c r="AA444" s="21"/>
      <c r="AB444" s="21"/>
    </row>
    <row r="445" spans="19:28" x14ac:dyDescent="0.3">
      <c r="S445" s="45"/>
      <c r="T445" s="45"/>
      <c r="U445" s="45"/>
      <c r="Z445" s="21"/>
      <c r="AA445" s="21"/>
      <c r="AB445" s="21"/>
    </row>
    <row r="446" spans="19:28" x14ac:dyDescent="0.3">
      <c r="S446" s="45"/>
      <c r="T446" s="45"/>
      <c r="U446" s="45"/>
      <c r="Z446" s="21"/>
      <c r="AA446" s="21"/>
      <c r="AB446" s="21"/>
    </row>
    <row r="447" spans="19:28" x14ac:dyDescent="0.3">
      <c r="S447" s="45"/>
      <c r="T447" s="45"/>
      <c r="U447" s="45"/>
      <c r="Z447" s="21"/>
      <c r="AA447" s="21"/>
      <c r="AB447" s="21"/>
    </row>
    <row r="448" spans="19:28" x14ac:dyDescent="0.3">
      <c r="S448" s="45"/>
      <c r="T448" s="45"/>
      <c r="U448" s="45"/>
      <c r="Z448" s="21"/>
      <c r="AA448" s="21"/>
      <c r="AB448" s="21"/>
    </row>
    <row r="449" spans="19:28" x14ac:dyDescent="0.3">
      <c r="S449" s="45"/>
      <c r="T449" s="45"/>
      <c r="U449" s="45"/>
      <c r="Z449" s="21"/>
      <c r="AA449" s="21"/>
      <c r="AB449" s="21"/>
    </row>
    <row r="450" spans="19:28" x14ac:dyDescent="0.3">
      <c r="S450" s="45"/>
      <c r="T450" s="45"/>
      <c r="U450" s="45"/>
      <c r="Z450" s="21"/>
      <c r="AA450" s="21"/>
      <c r="AB450" s="21"/>
    </row>
    <row r="451" spans="19:28" x14ac:dyDescent="0.3">
      <c r="S451" s="45"/>
      <c r="T451" s="45"/>
      <c r="U451" s="45"/>
      <c r="Z451" s="21"/>
      <c r="AA451" s="21"/>
      <c r="AB451" s="21"/>
    </row>
    <row r="452" spans="19:28" x14ac:dyDescent="0.3">
      <c r="S452" s="45"/>
      <c r="T452" s="45"/>
      <c r="U452" s="45"/>
      <c r="Z452" s="21"/>
      <c r="AA452" s="21"/>
      <c r="AB452" s="21"/>
    </row>
    <row r="453" spans="19:28" x14ac:dyDescent="0.3">
      <c r="S453" s="45"/>
      <c r="T453" s="45"/>
      <c r="U453" s="45"/>
      <c r="Z453" s="21"/>
      <c r="AA453" s="21"/>
      <c r="AB453" s="21"/>
    </row>
    <row r="454" spans="19:28" x14ac:dyDescent="0.3">
      <c r="S454" s="45"/>
      <c r="T454" s="45"/>
      <c r="U454" s="45"/>
      <c r="Z454" s="21"/>
      <c r="AA454" s="21"/>
      <c r="AB454" s="21"/>
    </row>
    <row r="455" spans="19:28" x14ac:dyDescent="0.3">
      <c r="S455" s="45"/>
      <c r="T455" s="45"/>
      <c r="U455" s="45"/>
      <c r="Z455" s="21"/>
      <c r="AA455" s="21"/>
      <c r="AB455" s="21"/>
    </row>
    <row r="456" spans="19:28" x14ac:dyDescent="0.3">
      <c r="S456" s="45"/>
      <c r="T456" s="45"/>
      <c r="U456" s="45"/>
      <c r="Z456" s="21"/>
      <c r="AA456" s="21"/>
      <c r="AB456" s="21"/>
    </row>
    <row r="457" spans="19:28" x14ac:dyDescent="0.3">
      <c r="S457" s="45"/>
      <c r="T457" s="45"/>
      <c r="U457" s="45"/>
      <c r="Z457" s="21"/>
      <c r="AA457" s="21"/>
      <c r="AB457" s="21"/>
    </row>
  </sheetData>
  <autoFilter ref="A8:AB150" xr:uid="{CCB43BFB-F57F-464F-BE86-3888BC6576DB}">
    <sortState xmlns:xlrd2="http://schemas.microsoft.com/office/spreadsheetml/2017/richdata2" ref="A9:AB150">
      <sortCondition ref="B8:B150"/>
    </sortState>
  </autoFilter>
  <conditionalFormatting sqref="B2:B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E461-62B9-4991-AA54-3841A06FFBF2}">
  <sheetPr>
    <tabColor rgb="FFFFFF00"/>
  </sheetPr>
  <dimension ref="A1:W21"/>
  <sheetViews>
    <sheetView workbookViewId="0">
      <selection activeCell="U16" sqref="U16"/>
    </sheetView>
  </sheetViews>
  <sheetFormatPr defaultColWidth="8.88671875" defaultRowHeight="15.6" x14ac:dyDescent="0.3"/>
  <cols>
    <col min="1" max="2" width="8.88671875" style="9"/>
    <col min="3" max="3" width="3.33203125" style="9" customWidth="1"/>
    <col min="4" max="5" width="8.88671875" style="9"/>
    <col min="6" max="6" width="4.33203125" style="9" customWidth="1"/>
    <col min="7" max="8" width="8.88671875" style="9"/>
    <col min="9" max="9" width="3.44140625" style="9" customWidth="1"/>
    <col min="10" max="11" width="8.88671875" style="9"/>
    <col min="12" max="12" width="3.44140625" style="9" customWidth="1"/>
    <col min="13" max="14" width="8.88671875" style="9"/>
    <col min="15" max="15" width="3.109375" style="9" customWidth="1"/>
    <col min="16" max="17" width="8.88671875" style="9"/>
    <col min="18" max="18" width="2.6640625" style="9" customWidth="1"/>
    <col min="19" max="20" width="8.88671875" style="9"/>
    <col min="21" max="21" width="32.44140625" style="9" customWidth="1"/>
    <col min="22" max="16384" width="8.88671875" style="9"/>
  </cols>
  <sheetData>
    <row r="1" spans="1:23" x14ac:dyDescent="0.3">
      <c r="A1" s="1" t="s">
        <v>10</v>
      </c>
      <c r="B1" s="1" t="s">
        <v>0</v>
      </c>
      <c r="D1" s="1" t="s">
        <v>10</v>
      </c>
      <c r="E1" s="1" t="s">
        <v>0</v>
      </c>
      <c r="G1" s="1" t="s">
        <v>10</v>
      </c>
      <c r="H1" s="1" t="s">
        <v>0</v>
      </c>
      <c r="J1" s="1" t="s">
        <v>10</v>
      </c>
      <c r="K1" s="1" t="s">
        <v>0</v>
      </c>
      <c r="M1" s="1" t="s">
        <v>10</v>
      </c>
      <c r="N1" s="1" t="s">
        <v>0</v>
      </c>
      <c r="P1" s="1" t="s">
        <v>10</v>
      </c>
      <c r="Q1" s="1" t="s">
        <v>0</v>
      </c>
      <c r="S1" s="1" t="s">
        <v>10</v>
      </c>
      <c r="T1" s="1" t="s">
        <v>0</v>
      </c>
      <c r="U1" s="26" t="s">
        <v>44</v>
      </c>
      <c r="V1" s="26" t="s">
        <v>10</v>
      </c>
      <c r="W1" s="26" t="s">
        <v>0</v>
      </c>
    </row>
    <row r="2" spans="1:23" x14ac:dyDescent="0.3">
      <c r="A2" s="75">
        <v>1</v>
      </c>
      <c r="B2" s="1" t="s">
        <v>362</v>
      </c>
      <c r="D2" s="75">
        <v>21</v>
      </c>
      <c r="E2" s="1" t="s">
        <v>362</v>
      </c>
      <c r="G2" s="75">
        <v>41</v>
      </c>
      <c r="H2" s="1" t="s">
        <v>362</v>
      </c>
      <c r="J2" s="75">
        <v>61</v>
      </c>
      <c r="K2" s="1" t="s">
        <v>362</v>
      </c>
      <c r="M2" s="75">
        <v>81</v>
      </c>
      <c r="N2" s="1" t="s">
        <v>362</v>
      </c>
      <c r="P2" s="75">
        <v>101</v>
      </c>
      <c r="Q2" s="1" t="s">
        <v>362</v>
      </c>
      <c r="S2" s="75">
        <v>121</v>
      </c>
      <c r="T2" s="1" t="s">
        <v>362</v>
      </c>
      <c r="V2" s="75">
        <v>131</v>
      </c>
      <c r="W2" s="1" t="s">
        <v>46</v>
      </c>
    </row>
    <row r="3" spans="1:23" x14ac:dyDescent="0.3">
      <c r="A3" s="75">
        <f>A2+1</f>
        <v>2</v>
      </c>
      <c r="B3" s="1" t="s">
        <v>360</v>
      </c>
      <c r="D3" s="75">
        <f>D2+1</f>
        <v>22</v>
      </c>
      <c r="E3" s="1" t="s">
        <v>360</v>
      </c>
      <c r="G3" s="75">
        <f>G2+1</f>
        <v>42</v>
      </c>
      <c r="H3" s="1" t="s">
        <v>360</v>
      </c>
      <c r="J3" s="75">
        <f>J2+1</f>
        <v>62</v>
      </c>
      <c r="K3" s="1" t="s">
        <v>360</v>
      </c>
      <c r="M3" s="75">
        <f>M2+1</f>
        <v>82</v>
      </c>
      <c r="N3" s="1" t="s">
        <v>360</v>
      </c>
      <c r="P3" s="75">
        <f>P2+1</f>
        <v>102</v>
      </c>
      <c r="Q3" s="1" t="s">
        <v>360</v>
      </c>
      <c r="S3" s="75">
        <f>S2+1</f>
        <v>122</v>
      </c>
      <c r="T3" s="1" t="s">
        <v>360</v>
      </c>
      <c r="V3" s="75">
        <f>V2+1</f>
        <v>132</v>
      </c>
      <c r="W3" s="1" t="s">
        <v>361</v>
      </c>
    </row>
    <row r="4" spans="1:23" x14ac:dyDescent="0.3">
      <c r="A4" s="75">
        <f t="shared" ref="A4:A21" si="0">A3+1</f>
        <v>3</v>
      </c>
      <c r="B4" s="1" t="s">
        <v>45</v>
      </c>
      <c r="D4" s="75">
        <f t="shared" ref="D4:D21" si="1">D3+1</f>
        <v>23</v>
      </c>
      <c r="E4" s="1" t="s">
        <v>45</v>
      </c>
      <c r="G4" s="75">
        <f t="shared" ref="G4:G21" si="2">G3+1</f>
        <v>43</v>
      </c>
      <c r="H4" s="1" t="s">
        <v>45</v>
      </c>
      <c r="J4" s="75">
        <f t="shared" ref="J4:J21" si="3">J3+1</f>
        <v>63</v>
      </c>
      <c r="K4" s="1" t="s">
        <v>45</v>
      </c>
      <c r="M4" s="75">
        <f t="shared" ref="M4:M21" si="4">M3+1</f>
        <v>83</v>
      </c>
      <c r="N4" s="1" t="s">
        <v>45</v>
      </c>
      <c r="P4" s="75">
        <f t="shared" ref="P4:P21" si="5">P3+1</f>
        <v>103</v>
      </c>
      <c r="Q4" s="1" t="s">
        <v>45</v>
      </c>
      <c r="S4" s="75">
        <f t="shared" ref="S4:S11" si="6">S3+1</f>
        <v>123</v>
      </c>
      <c r="T4" s="1" t="s">
        <v>45</v>
      </c>
      <c r="V4" s="75">
        <f t="shared" ref="V4:V21" si="7">V3+1</f>
        <v>133</v>
      </c>
      <c r="W4" s="1" t="s">
        <v>45</v>
      </c>
    </row>
    <row r="5" spans="1:23" x14ac:dyDescent="0.3">
      <c r="A5" s="75">
        <f t="shared" si="0"/>
        <v>4</v>
      </c>
      <c r="B5" s="1" t="s">
        <v>361</v>
      </c>
      <c r="D5" s="75">
        <f t="shared" si="1"/>
        <v>24</v>
      </c>
      <c r="E5" s="1" t="s">
        <v>361</v>
      </c>
      <c r="G5" s="75">
        <f t="shared" si="2"/>
        <v>44</v>
      </c>
      <c r="H5" s="1" t="s">
        <v>361</v>
      </c>
      <c r="J5" s="75">
        <f t="shared" si="3"/>
        <v>64</v>
      </c>
      <c r="K5" s="1" t="s">
        <v>361</v>
      </c>
      <c r="M5" s="75">
        <f t="shared" si="4"/>
        <v>84</v>
      </c>
      <c r="N5" s="1" t="s">
        <v>361</v>
      </c>
      <c r="P5" s="75">
        <f t="shared" si="5"/>
        <v>104</v>
      </c>
      <c r="Q5" s="1" t="s">
        <v>361</v>
      </c>
      <c r="S5" s="75">
        <f t="shared" si="6"/>
        <v>124</v>
      </c>
      <c r="T5" s="1" t="s">
        <v>46</v>
      </c>
      <c r="V5" s="75">
        <f t="shared" si="7"/>
        <v>134</v>
      </c>
      <c r="W5" s="1" t="s">
        <v>360</v>
      </c>
    </row>
    <row r="6" spans="1:23" x14ac:dyDescent="0.3">
      <c r="A6" s="75">
        <f t="shared" si="0"/>
        <v>5</v>
      </c>
      <c r="B6" s="1" t="s">
        <v>46</v>
      </c>
      <c r="D6" s="75">
        <f t="shared" si="1"/>
        <v>25</v>
      </c>
      <c r="E6" s="1" t="s">
        <v>46</v>
      </c>
      <c r="G6" s="75">
        <f t="shared" si="2"/>
        <v>45</v>
      </c>
      <c r="H6" s="1" t="s">
        <v>46</v>
      </c>
      <c r="J6" s="75">
        <f t="shared" si="3"/>
        <v>65</v>
      </c>
      <c r="K6" s="1" t="s">
        <v>46</v>
      </c>
      <c r="M6" s="75">
        <f t="shared" si="4"/>
        <v>85</v>
      </c>
      <c r="N6" s="1" t="s">
        <v>46</v>
      </c>
      <c r="P6" s="75">
        <f t="shared" si="5"/>
        <v>105</v>
      </c>
      <c r="Q6" s="1" t="s">
        <v>46</v>
      </c>
      <c r="S6" s="75">
        <f t="shared" si="6"/>
        <v>125</v>
      </c>
      <c r="T6" s="1" t="s">
        <v>45</v>
      </c>
      <c r="V6" s="75">
        <f t="shared" si="7"/>
        <v>135</v>
      </c>
      <c r="W6" s="1" t="s">
        <v>362</v>
      </c>
    </row>
    <row r="7" spans="1:23" x14ac:dyDescent="0.3">
      <c r="A7" s="75">
        <f t="shared" si="0"/>
        <v>6</v>
      </c>
      <c r="B7" s="1" t="s">
        <v>362</v>
      </c>
      <c r="D7" s="75">
        <f t="shared" si="1"/>
        <v>26</v>
      </c>
      <c r="E7" s="1" t="s">
        <v>362</v>
      </c>
      <c r="G7" s="75">
        <f t="shared" si="2"/>
        <v>46</v>
      </c>
      <c r="H7" s="1" t="s">
        <v>362</v>
      </c>
      <c r="J7" s="75">
        <f t="shared" si="3"/>
        <v>66</v>
      </c>
      <c r="K7" s="1" t="s">
        <v>362</v>
      </c>
      <c r="M7" s="75">
        <f t="shared" si="4"/>
        <v>86</v>
      </c>
      <c r="N7" s="1" t="s">
        <v>362</v>
      </c>
      <c r="P7" s="75">
        <f t="shared" si="5"/>
        <v>106</v>
      </c>
      <c r="Q7" s="1" t="s">
        <v>362</v>
      </c>
      <c r="S7" s="75">
        <f t="shared" si="6"/>
        <v>126</v>
      </c>
      <c r="T7" s="1" t="s">
        <v>46</v>
      </c>
      <c r="V7" s="75">
        <f t="shared" si="7"/>
        <v>136</v>
      </c>
      <c r="W7" s="1" t="s">
        <v>46</v>
      </c>
    </row>
    <row r="8" spans="1:23" x14ac:dyDescent="0.3">
      <c r="A8" s="75">
        <f t="shared" si="0"/>
        <v>7</v>
      </c>
      <c r="B8" s="1" t="s">
        <v>360</v>
      </c>
      <c r="D8" s="75">
        <f t="shared" si="1"/>
        <v>27</v>
      </c>
      <c r="E8" s="1" t="s">
        <v>360</v>
      </c>
      <c r="G8" s="75">
        <f t="shared" si="2"/>
        <v>47</v>
      </c>
      <c r="H8" s="1" t="s">
        <v>360</v>
      </c>
      <c r="J8" s="75">
        <f t="shared" si="3"/>
        <v>67</v>
      </c>
      <c r="K8" s="1" t="s">
        <v>360</v>
      </c>
      <c r="M8" s="75">
        <f t="shared" si="4"/>
        <v>87</v>
      </c>
      <c r="N8" s="1" t="s">
        <v>360</v>
      </c>
      <c r="P8" s="75">
        <f t="shared" si="5"/>
        <v>107</v>
      </c>
      <c r="Q8" s="1" t="s">
        <v>360</v>
      </c>
      <c r="S8" s="75">
        <f t="shared" si="6"/>
        <v>127</v>
      </c>
      <c r="T8" s="1" t="s">
        <v>45</v>
      </c>
      <c r="V8" s="75">
        <f t="shared" si="7"/>
        <v>137</v>
      </c>
      <c r="W8" s="1" t="s">
        <v>361</v>
      </c>
    </row>
    <row r="9" spans="1:23" x14ac:dyDescent="0.3">
      <c r="A9" s="75">
        <f t="shared" si="0"/>
        <v>8</v>
      </c>
      <c r="B9" s="1" t="s">
        <v>45</v>
      </c>
      <c r="D9" s="75">
        <f t="shared" si="1"/>
        <v>28</v>
      </c>
      <c r="E9" s="1" t="s">
        <v>45</v>
      </c>
      <c r="G9" s="75">
        <f t="shared" si="2"/>
        <v>48</v>
      </c>
      <c r="H9" s="1" t="s">
        <v>45</v>
      </c>
      <c r="J9" s="75">
        <f t="shared" si="3"/>
        <v>68</v>
      </c>
      <c r="K9" s="1" t="s">
        <v>45</v>
      </c>
      <c r="M9" s="75">
        <f t="shared" si="4"/>
        <v>88</v>
      </c>
      <c r="N9" s="1" t="s">
        <v>45</v>
      </c>
      <c r="P9" s="75">
        <f t="shared" si="5"/>
        <v>108</v>
      </c>
      <c r="Q9" s="1" t="s">
        <v>45</v>
      </c>
      <c r="S9" s="75">
        <f t="shared" si="6"/>
        <v>128</v>
      </c>
      <c r="T9" s="1" t="s">
        <v>46</v>
      </c>
      <c r="V9" s="75">
        <f t="shared" si="7"/>
        <v>138</v>
      </c>
      <c r="W9" s="1" t="s">
        <v>45</v>
      </c>
    </row>
    <row r="10" spans="1:23" x14ac:dyDescent="0.3">
      <c r="A10" s="75">
        <f t="shared" si="0"/>
        <v>9</v>
      </c>
      <c r="B10" s="1" t="s">
        <v>361</v>
      </c>
      <c r="D10" s="75">
        <f t="shared" si="1"/>
        <v>29</v>
      </c>
      <c r="E10" s="1" t="s">
        <v>361</v>
      </c>
      <c r="G10" s="75">
        <f t="shared" si="2"/>
        <v>49</v>
      </c>
      <c r="H10" s="1" t="s">
        <v>361</v>
      </c>
      <c r="J10" s="75">
        <f t="shared" si="3"/>
        <v>69</v>
      </c>
      <c r="K10" s="1" t="s">
        <v>361</v>
      </c>
      <c r="M10" s="75">
        <f t="shared" si="4"/>
        <v>89</v>
      </c>
      <c r="N10" s="1" t="s">
        <v>361</v>
      </c>
      <c r="P10" s="75">
        <f t="shared" si="5"/>
        <v>109</v>
      </c>
      <c r="Q10" s="1" t="s">
        <v>361</v>
      </c>
      <c r="S10" s="75">
        <f t="shared" si="6"/>
        <v>129</v>
      </c>
      <c r="T10" s="1" t="s">
        <v>46</v>
      </c>
      <c r="V10" s="75">
        <f t="shared" si="7"/>
        <v>139</v>
      </c>
      <c r="W10" s="1" t="s">
        <v>360</v>
      </c>
    </row>
    <row r="11" spans="1:23" x14ac:dyDescent="0.3">
      <c r="A11" s="75">
        <f t="shared" si="0"/>
        <v>10</v>
      </c>
      <c r="B11" s="1" t="s">
        <v>46</v>
      </c>
      <c r="D11" s="75">
        <f t="shared" si="1"/>
        <v>30</v>
      </c>
      <c r="E11" s="1" t="s">
        <v>46</v>
      </c>
      <c r="G11" s="75">
        <f t="shared" si="2"/>
        <v>50</v>
      </c>
      <c r="H11" s="1" t="s">
        <v>46</v>
      </c>
      <c r="J11" s="75">
        <f t="shared" si="3"/>
        <v>70</v>
      </c>
      <c r="K11" s="1" t="s">
        <v>46</v>
      </c>
      <c r="M11" s="75">
        <f t="shared" si="4"/>
        <v>90</v>
      </c>
      <c r="N11" s="1" t="s">
        <v>46</v>
      </c>
      <c r="P11" s="75">
        <f t="shared" si="5"/>
        <v>110</v>
      </c>
      <c r="Q11" s="1" t="s">
        <v>46</v>
      </c>
      <c r="S11" s="75">
        <f t="shared" si="6"/>
        <v>130</v>
      </c>
      <c r="T11" s="1" t="s">
        <v>46</v>
      </c>
      <c r="V11" s="75">
        <f t="shared" si="7"/>
        <v>140</v>
      </c>
      <c r="W11" s="1" t="s">
        <v>362</v>
      </c>
    </row>
    <row r="12" spans="1:23" x14ac:dyDescent="0.3">
      <c r="A12" s="75">
        <f t="shared" si="0"/>
        <v>11</v>
      </c>
      <c r="B12" s="1" t="s">
        <v>362</v>
      </c>
      <c r="D12" s="75">
        <f t="shared" si="1"/>
        <v>31</v>
      </c>
      <c r="E12" s="1" t="s">
        <v>362</v>
      </c>
      <c r="G12" s="75">
        <f t="shared" si="2"/>
        <v>51</v>
      </c>
      <c r="H12" s="1" t="s">
        <v>362</v>
      </c>
      <c r="J12" s="75">
        <f t="shared" si="3"/>
        <v>71</v>
      </c>
      <c r="K12" s="1" t="s">
        <v>362</v>
      </c>
      <c r="M12" s="75">
        <f t="shared" si="4"/>
        <v>91</v>
      </c>
      <c r="N12" s="1" t="s">
        <v>362</v>
      </c>
      <c r="P12" s="75">
        <f t="shared" si="5"/>
        <v>111</v>
      </c>
      <c r="Q12" s="1" t="s">
        <v>362</v>
      </c>
      <c r="V12" s="75">
        <f t="shared" si="7"/>
        <v>141</v>
      </c>
      <c r="W12" s="1" t="s">
        <v>46</v>
      </c>
    </row>
    <row r="13" spans="1:23" x14ac:dyDescent="0.3">
      <c r="A13" s="75">
        <f t="shared" si="0"/>
        <v>12</v>
      </c>
      <c r="B13" s="1" t="s">
        <v>360</v>
      </c>
      <c r="D13" s="75">
        <f t="shared" si="1"/>
        <v>32</v>
      </c>
      <c r="E13" s="1" t="s">
        <v>360</v>
      </c>
      <c r="G13" s="75">
        <f t="shared" si="2"/>
        <v>52</v>
      </c>
      <c r="H13" s="1" t="s">
        <v>360</v>
      </c>
      <c r="J13" s="75">
        <f t="shared" si="3"/>
        <v>72</v>
      </c>
      <c r="K13" s="1" t="s">
        <v>360</v>
      </c>
      <c r="M13" s="75">
        <f t="shared" si="4"/>
        <v>92</v>
      </c>
      <c r="N13" s="1" t="s">
        <v>360</v>
      </c>
      <c r="P13" s="75">
        <f t="shared" si="5"/>
        <v>112</v>
      </c>
      <c r="Q13" s="1" t="s">
        <v>360</v>
      </c>
      <c r="V13" s="75">
        <f t="shared" si="7"/>
        <v>142</v>
      </c>
      <c r="W13" s="1" t="s">
        <v>361</v>
      </c>
    </row>
    <row r="14" spans="1:23" x14ac:dyDescent="0.3">
      <c r="A14" s="75">
        <f t="shared" si="0"/>
        <v>13</v>
      </c>
      <c r="B14" s="1" t="s">
        <v>45</v>
      </c>
      <c r="D14" s="75">
        <f t="shared" si="1"/>
        <v>33</v>
      </c>
      <c r="E14" s="1" t="s">
        <v>45</v>
      </c>
      <c r="G14" s="75">
        <f t="shared" si="2"/>
        <v>53</v>
      </c>
      <c r="H14" s="1" t="s">
        <v>45</v>
      </c>
      <c r="J14" s="75">
        <f t="shared" si="3"/>
        <v>73</v>
      </c>
      <c r="K14" s="1" t="s">
        <v>45</v>
      </c>
      <c r="M14" s="75">
        <f t="shared" si="4"/>
        <v>93</v>
      </c>
      <c r="N14" s="1" t="s">
        <v>45</v>
      </c>
      <c r="P14" s="75">
        <f t="shared" si="5"/>
        <v>113</v>
      </c>
      <c r="Q14" s="1" t="s">
        <v>45</v>
      </c>
      <c r="V14" s="75">
        <f t="shared" si="7"/>
        <v>143</v>
      </c>
      <c r="W14" s="1" t="s">
        <v>45</v>
      </c>
    </row>
    <row r="15" spans="1:23" x14ac:dyDescent="0.3">
      <c r="A15" s="75">
        <f t="shared" si="0"/>
        <v>14</v>
      </c>
      <c r="B15" s="1" t="s">
        <v>361</v>
      </c>
      <c r="D15" s="75">
        <f t="shared" si="1"/>
        <v>34</v>
      </c>
      <c r="E15" s="1" t="s">
        <v>361</v>
      </c>
      <c r="G15" s="75">
        <f t="shared" si="2"/>
        <v>54</v>
      </c>
      <c r="H15" s="1" t="s">
        <v>361</v>
      </c>
      <c r="J15" s="75">
        <f t="shared" si="3"/>
        <v>74</v>
      </c>
      <c r="K15" s="1" t="s">
        <v>361</v>
      </c>
      <c r="M15" s="75">
        <f t="shared" si="4"/>
        <v>94</v>
      </c>
      <c r="N15" s="1" t="s">
        <v>361</v>
      </c>
      <c r="P15" s="75">
        <f t="shared" si="5"/>
        <v>114</v>
      </c>
      <c r="Q15" s="1" t="s">
        <v>361</v>
      </c>
      <c r="V15" s="75">
        <f t="shared" si="7"/>
        <v>144</v>
      </c>
      <c r="W15" s="1" t="s">
        <v>360</v>
      </c>
    </row>
    <row r="16" spans="1:23" x14ac:dyDescent="0.3">
      <c r="A16" s="75">
        <f t="shared" si="0"/>
        <v>15</v>
      </c>
      <c r="B16" s="1" t="s">
        <v>46</v>
      </c>
      <c r="D16" s="75">
        <f t="shared" si="1"/>
        <v>35</v>
      </c>
      <c r="E16" s="1" t="s">
        <v>46</v>
      </c>
      <c r="G16" s="75">
        <f t="shared" si="2"/>
        <v>55</v>
      </c>
      <c r="H16" s="1" t="s">
        <v>46</v>
      </c>
      <c r="J16" s="75">
        <f t="shared" si="3"/>
        <v>75</v>
      </c>
      <c r="K16" s="1" t="s">
        <v>46</v>
      </c>
      <c r="M16" s="75">
        <f t="shared" si="4"/>
        <v>95</v>
      </c>
      <c r="N16" s="1" t="s">
        <v>46</v>
      </c>
      <c r="P16" s="75">
        <f t="shared" si="5"/>
        <v>115</v>
      </c>
      <c r="Q16" s="1" t="s">
        <v>46</v>
      </c>
      <c r="V16" s="75">
        <f t="shared" si="7"/>
        <v>145</v>
      </c>
      <c r="W16" s="1" t="s">
        <v>362</v>
      </c>
    </row>
    <row r="17" spans="1:23" x14ac:dyDescent="0.3">
      <c r="A17" s="75">
        <f t="shared" si="0"/>
        <v>16</v>
      </c>
      <c r="B17" s="1" t="s">
        <v>362</v>
      </c>
      <c r="D17" s="75">
        <f t="shared" si="1"/>
        <v>36</v>
      </c>
      <c r="E17" s="1" t="s">
        <v>362</v>
      </c>
      <c r="G17" s="75">
        <f t="shared" si="2"/>
        <v>56</v>
      </c>
      <c r="H17" s="1" t="s">
        <v>362</v>
      </c>
      <c r="J17" s="75">
        <f t="shared" si="3"/>
        <v>76</v>
      </c>
      <c r="K17" s="1" t="s">
        <v>362</v>
      </c>
      <c r="M17" s="75">
        <f t="shared" si="4"/>
        <v>96</v>
      </c>
      <c r="N17" s="1" t="s">
        <v>362</v>
      </c>
      <c r="P17" s="75">
        <f t="shared" si="5"/>
        <v>116</v>
      </c>
      <c r="Q17" s="1" t="s">
        <v>362</v>
      </c>
      <c r="V17" s="75">
        <f t="shared" si="7"/>
        <v>146</v>
      </c>
      <c r="W17" s="1" t="s">
        <v>46</v>
      </c>
    </row>
    <row r="18" spans="1:23" x14ac:dyDescent="0.3">
      <c r="A18" s="75">
        <f t="shared" si="0"/>
        <v>17</v>
      </c>
      <c r="B18" s="1" t="s">
        <v>360</v>
      </c>
      <c r="D18" s="75">
        <f t="shared" si="1"/>
        <v>37</v>
      </c>
      <c r="E18" s="1" t="s">
        <v>360</v>
      </c>
      <c r="G18" s="75">
        <f t="shared" si="2"/>
        <v>57</v>
      </c>
      <c r="H18" s="1" t="s">
        <v>360</v>
      </c>
      <c r="J18" s="75">
        <f t="shared" si="3"/>
        <v>77</v>
      </c>
      <c r="K18" s="1" t="s">
        <v>360</v>
      </c>
      <c r="M18" s="75">
        <f t="shared" si="4"/>
        <v>97</v>
      </c>
      <c r="N18" s="1" t="s">
        <v>360</v>
      </c>
      <c r="P18" s="75">
        <f t="shared" si="5"/>
        <v>117</v>
      </c>
      <c r="Q18" s="1" t="s">
        <v>360</v>
      </c>
      <c r="V18" s="75">
        <f t="shared" si="7"/>
        <v>147</v>
      </c>
      <c r="W18" s="1" t="s">
        <v>361</v>
      </c>
    </row>
    <row r="19" spans="1:23" x14ac:dyDescent="0.3">
      <c r="A19" s="75">
        <f t="shared" si="0"/>
        <v>18</v>
      </c>
      <c r="B19" s="1" t="s">
        <v>45</v>
      </c>
      <c r="D19" s="75">
        <f t="shared" si="1"/>
        <v>38</v>
      </c>
      <c r="E19" s="1" t="s">
        <v>45</v>
      </c>
      <c r="G19" s="75">
        <f t="shared" si="2"/>
        <v>58</v>
      </c>
      <c r="H19" s="1" t="s">
        <v>45</v>
      </c>
      <c r="J19" s="75">
        <f t="shared" si="3"/>
        <v>78</v>
      </c>
      <c r="K19" s="1" t="s">
        <v>45</v>
      </c>
      <c r="M19" s="75">
        <f t="shared" si="4"/>
        <v>98</v>
      </c>
      <c r="N19" s="1" t="s">
        <v>45</v>
      </c>
      <c r="P19" s="75">
        <v>118</v>
      </c>
      <c r="Q19" s="1" t="s">
        <v>45</v>
      </c>
      <c r="V19" s="75">
        <f t="shared" si="7"/>
        <v>148</v>
      </c>
      <c r="W19" s="1" t="s">
        <v>45</v>
      </c>
    </row>
    <row r="20" spans="1:23" x14ac:dyDescent="0.3">
      <c r="A20" s="75">
        <f t="shared" si="0"/>
        <v>19</v>
      </c>
      <c r="B20" s="1" t="s">
        <v>361</v>
      </c>
      <c r="D20" s="75">
        <f t="shared" si="1"/>
        <v>39</v>
      </c>
      <c r="E20" s="1" t="s">
        <v>361</v>
      </c>
      <c r="G20" s="75">
        <f t="shared" si="2"/>
        <v>59</v>
      </c>
      <c r="H20" s="1" t="s">
        <v>361</v>
      </c>
      <c r="J20" s="75">
        <f t="shared" si="3"/>
        <v>79</v>
      </c>
      <c r="K20" s="1" t="s">
        <v>361</v>
      </c>
      <c r="M20" s="75">
        <f t="shared" si="4"/>
        <v>99</v>
      </c>
      <c r="N20" s="1" t="s">
        <v>361</v>
      </c>
      <c r="P20" s="75">
        <f t="shared" si="5"/>
        <v>119</v>
      </c>
      <c r="Q20" s="1" t="s">
        <v>361</v>
      </c>
      <c r="V20" s="75">
        <f t="shared" si="7"/>
        <v>149</v>
      </c>
      <c r="W20" s="1" t="s">
        <v>360</v>
      </c>
    </row>
    <row r="21" spans="1:23" x14ac:dyDescent="0.3">
      <c r="A21" s="75">
        <f t="shared" si="0"/>
        <v>20</v>
      </c>
      <c r="B21" s="1" t="s">
        <v>46</v>
      </c>
      <c r="D21" s="75">
        <f t="shared" si="1"/>
        <v>40</v>
      </c>
      <c r="E21" s="1" t="s">
        <v>46</v>
      </c>
      <c r="G21" s="75">
        <f t="shared" si="2"/>
        <v>60</v>
      </c>
      <c r="H21" s="1" t="s">
        <v>46</v>
      </c>
      <c r="J21" s="75">
        <f t="shared" si="3"/>
        <v>80</v>
      </c>
      <c r="K21" s="1" t="s">
        <v>46</v>
      </c>
      <c r="M21" s="75">
        <f t="shared" si="4"/>
        <v>100</v>
      </c>
      <c r="N21" s="1" t="s">
        <v>46</v>
      </c>
      <c r="P21" s="75">
        <f t="shared" si="5"/>
        <v>120</v>
      </c>
      <c r="Q21" s="1" t="s">
        <v>46</v>
      </c>
      <c r="V21" s="75">
        <f t="shared" si="7"/>
        <v>150</v>
      </c>
      <c r="W21" s="1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414A-FA6B-43DB-8E62-E75A183CD494}">
  <sheetPr>
    <tabColor rgb="FFFFC000"/>
  </sheetPr>
  <dimension ref="A1:AH51"/>
  <sheetViews>
    <sheetView zoomScaleNormal="100" workbookViewId="0">
      <selection activeCell="E23" sqref="E23"/>
    </sheetView>
  </sheetViews>
  <sheetFormatPr defaultColWidth="10.5546875" defaultRowHeight="15.6" x14ac:dyDescent="0.3"/>
  <cols>
    <col min="1" max="1" width="11.109375" style="9" bestFit="1" customWidth="1"/>
    <col min="2" max="2" width="10" style="9" bestFit="1" customWidth="1"/>
    <col min="3" max="3" width="11.77734375" style="9" bestFit="1" customWidth="1"/>
    <col min="4" max="4" width="11.21875" style="9" bestFit="1" customWidth="1"/>
    <col min="5" max="5" width="25.5546875" style="9" bestFit="1" customWidth="1"/>
    <col min="6" max="6" width="14" style="9" customWidth="1"/>
    <col min="7" max="7" width="14.5546875" style="9" bestFit="1" customWidth="1"/>
    <col min="8" max="8" width="8.21875" style="9" bestFit="1" customWidth="1"/>
    <col min="9" max="10" width="8" style="9" bestFit="1" customWidth="1"/>
    <col min="11" max="11" width="6.88671875" style="9" bestFit="1" customWidth="1"/>
    <col min="12" max="12" width="8.109375" style="9" bestFit="1" customWidth="1"/>
    <col min="13" max="13" width="7.77734375" style="9" bestFit="1" customWidth="1"/>
    <col min="14" max="14" width="7.88671875" style="9" bestFit="1" customWidth="1"/>
    <col min="15" max="15" width="9.33203125" style="9" bestFit="1" customWidth="1"/>
    <col min="16" max="16" width="7.44140625" style="9" bestFit="1" customWidth="1"/>
    <col min="17" max="17" width="9.5546875" style="9" bestFit="1" customWidth="1"/>
    <col min="18" max="18" width="9.44140625" style="9" bestFit="1" customWidth="1"/>
    <col min="19" max="19" width="8.77734375" style="9" bestFit="1" customWidth="1"/>
    <col min="20" max="20" width="9.21875" style="9" bestFit="1" customWidth="1"/>
    <col min="21" max="21" width="7.6640625" style="9" bestFit="1" customWidth="1"/>
    <col min="22" max="22" width="4.33203125" style="9" bestFit="1" customWidth="1"/>
    <col min="23" max="23" width="3.44140625" style="9" bestFit="1" customWidth="1"/>
    <col min="24" max="25" width="10.5546875" style="9"/>
    <col min="26" max="28" width="10.5546875" style="10"/>
    <col min="29" max="16384" width="10.5546875" style="9"/>
  </cols>
  <sheetData>
    <row r="1" spans="1:29" x14ac:dyDescent="0.3">
      <c r="A1" s="19" t="s">
        <v>8</v>
      </c>
      <c r="B1" s="27"/>
      <c r="C1" s="27"/>
      <c r="D1" s="27"/>
      <c r="E1" s="19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43"/>
      <c r="AA1" s="43"/>
      <c r="AB1" s="43"/>
      <c r="AC1" s="27"/>
    </row>
    <row r="2" spans="1:29" x14ac:dyDescent="0.3">
      <c r="A2" s="1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14</v>
      </c>
      <c r="G2" s="2" t="s">
        <v>358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3" t="s">
        <v>25</v>
      </c>
      <c r="S2" s="3" t="s">
        <v>26</v>
      </c>
      <c r="T2" s="3" t="s">
        <v>27</v>
      </c>
      <c r="U2" s="2" t="s">
        <v>28</v>
      </c>
      <c r="Z2" s="9"/>
      <c r="AA2" s="9"/>
      <c r="AB2" s="9"/>
    </row>
    <row r="3" spans="1:29" s="21" customFormat="1" x14ac:dyDescent="0.3">
      <c r="A3" s="5">
        <v>1</v>
      </c>
      <c r="B3" s="5">
        <v>43</v>
      </c>
      <c r="C3" s="5" t="s">
        <v>361</v>
      </c>
      <c r="D3" s="5">
        <v>12</v>
      </c>
      <c r="E3" s="64" t="s">
        <v>57</v>
      </c>
      <c r="F3" s="64" t="s">
        <v>29</v>
      </c>
      <c r="G3" s="64">
        <v>5</v>
      </c>
      <c r="H3" s="65">
        <v>134.4</v>
      </c>
      <c r="I3" s="65">
        <v>554</v>
      </c>
      <c r="J3" s="65">
        <v>478.4</v>
      </c>
      <c r="K3" s="65">
        <v>136.4</v>
      </c>
      <c r="L3" s="65">
        <v>27.6</v>
      </c>
      <c r="M3" s="65">
        <v>247.80000000000004</v>
      </c>
      <c r="N3" s="65">
        <v>75.599999999999994</v>
      </c>
      <c r="O3" s="65">
        <v>1.4</v>
      </c>
      <c r="P3" s="65">
        <v>3.6</v>
      </c>
      <c r="Q3" s="65">
        <v>16</v>
      </c>
      <c r="R3" s="66">
        <v>0.37879999999999997</v>
      </c>
      <c r="S3" s="66">
        <v>0.51579999999999993</v>
      </c>
      <c r="T3" s="66">
        <f t="shared" ref="T3:T19" si="0">R3+S3</f>
        <v>0.89459999999999984</v>
      </c>
      <c r="U3" s="65">
        <v>10</v>
      </c>
    </row>
    <row r="4" spans="1:29" s="21" customFormat="1" x14ac:dyDescent="0.3">
      <c r="A4" s="5">
        <v>1</v>
      </c>
      <c r="B4" s="5">
        <v>142</v>
      </c>
      <c r="C4" s="5" t="s">
        <v>361</v>
      </c>
      <c r="D4" s="5">
        <v>0</v>
      </c>
      <c r="E4" s="64" t="s">
        <v>165</v>
      </c>
      <c r="F4" s="64" t="s">
        <v>32</v>
      </c>
      <c r="G4" s="64">
        <v>6</v>
      </c>
      <c r="H4" s="65">
        <v>132.5</v>
      </c>
      <c r="I4" s="65">
        <v>483.5</v>
      </c>
      <c r="J4" s="65">
        <v>440.5</v>
      </c>
      <c r="K4" s="65">
        <v>119</v>
      </c>
      <c r="L4" s="65">
        <v>8.1666666666666661</v>
      </c>
      <c r="M4" s="65">
        <v>170.66666666666666</v>
      </c>
      <c r="N4" s="65">
        <v>43</v>
      </c>
      <c r="O4" s="65">
        <v>1.6666666666666667</v>
      </c>
      <c r="P4" s="65">
        <v>6.166666666666667</v>
      </c>
      <c r="Q4" s="65">
        <v>10.5</v>
      </c>
      <c r="R4" s="66">
        <v>0.33516666666666667</v>
      </c>
      <c r="S4" s="66">
        <v>0.38933333333333331</v>
      </c>
      <c r="T4" s="66">
        <f t="shared" si="0"/>
        <v>0.72449999999999992</v>
      </c>
      <c r="U4" s="65">
        <v>2.6666666666666665</v>
      </c>
    </row>
    <row r="5" spans="1:29" s="21" customFormat="1" x14ac:dyDescent="0.3">
      <c r="A5" s="5">
        <v>1</v>
      </c>
      <c r="B5" s="5">
        <v>86</v>
      </c>
      <c r="C5" s="5" t="s">
        <v>361</v>
      </c>
      <c r="D5" s="5">
        <v>3</v>
      </c>
      <c r="E5" s="64" t="s">
        <v>181</v>
      </c>
      <c r="F5" s="64" t="s">
        <v>34</v>
      </c>
      <c r="G5" s="64">
        <v>6</v>
      </c>
      <c r="H5" s="65">
        <v>146</v>
      </c>
      <c r="I5" s="65">
        <v>611.33333333333337</v>
      </c>
      <c r="J5" s="65">
        <v>570</v>
      </c>
      <c r="K5" s="65">
        <v>155.83333333333334</v>
      </c>
      <c r="L5" s="65">
        <v>5</v>
      </c>
      <c r="M5" s="65">
        <v>206.16666666666669</v>
      </c>
      <c r="N5" s="65">
        <v>41.333333333333336</v>
      </c>
      <c r="O5" s="65">
        <v>3.1666666666666665</v>
      </c>
      <c r="P5" s="65">
        <v>6</v>
      </c>
      <c r="Q5" s="65">
        <v>15</v>
      </c>
      <c r="R5" s="66">
        <v>0.32300000000000001</v>
      </c>
      <c r="S5" s="66">
        <v>0.36216666666666669</v>
      </c>
      <c r="T5" s="66">
        <f t="shared" si="0"/>
        <v>0.6851666666666667</v>
      </c>
      <c r="U5" s="65">
        <v>9.1666666666666661</v>
      </c>
    </row>
    <row r="6" spans="1:29" s="21" customFormat="1" x14ac:dyDescent="0.3">
      <c r="A6" s="5">
        <v>1</v>
      </c>
      <c r="B6" s="5">
        <v>62</v>
      </c>
      <c r="C6" s="5" t="s">
        <v>361</v>
      </c>
      <c r="D6" s="5">
        <v>19</v>
      </c>
      <c r="E6" s="64" t="s">
        <v>72</v>
      </c>
      <c r="F6" s="64" t="s">
        <v>32</v>
      </c>
      <c r="G6" s="64">
        <v>5</v>
      </c>
      <c r="H6" s="65">
        <v>141.80000000000001</v>
      </c>
      <c r="I6" s="65">
        <v>570</v>
      </c>
      <c r="J6" s="65">
        <v>511.8</v>
      </c>
      <c r="K6" s="65">
        <v>142.80000000000001</v>
      </c>
      <c r="L6" s="65">
        <v>22.2</v>
      </c>
      <c r="M6" s="65">
        <v>244.39999999999998</v>
      </c>
      <c r="N6" s="65">
        <v>58.2</v>
      </c>
      <c r="O6" s="65">
        <v>7.2</v>
      </c>
      <c r="P6" s="65">
        <v>4.5999999999999996</v>
      </c>
      <c r="Q6" s="65">
        <v>10.4</v>
      </c>
      <c r="R6" s="66">
        <v>0.35660000000000008</v>
      </c>
      <c r="S6" s="66">
        <v>0.47800000000000004</v>
      </c>
      <c r="T6" s="66">
        <f t="shared" si="0"/>
        <v>0.83460000000000012</v>
      </c>
      <c r="U6" s="65">
        <v>7.6</v>
      </c>
    </row>
    <row r="7" spans="1:29" s="21" customFormat="1" x14ac:dyDescent="0.3">
      <c r="A7" s="5">
        <v>1</v>
      </c>
      <c r="B7" s="5">
        <v>114</v>
      </c>
      <c r="C7" s="5" t="s">
        <v>361</v>
      </c>
      <c r="D7" s="5">
        <v>3</v>
      </c>
      <c r="E7" s="64" t="s">
        <v>146</v>
      </c>
      <c r="F7" s="64" t="s">
        <v>32</v>
      </c>
      <c r="G7" s="64">
        <v>6</v>
      </c>
      <c r="H7" s="65">
        <v>122.66666666666667</v>
      </c>
      <c r="I7" s="65">
        <v>467.5</v>
      </c>
      <c r="J7" s="65">
        <v>422.83333333333331</v>
      </c>
      <c r="K7" s="65">
        <v>110.33333333333333</v>
      </c>
      <c r="L7" s="65">
        <v>14.166666666666666</v>
      </c>
      <c r="M7" s="65">
        <v>176.33333333333331</v>
      </c>
      <c r="N7" s="65">
        <v>44.666666666666664</v>
      </c>
      <c r="O7" s="65">
        <v>6.833333333333333</v>
      </c>
      <c r="P7" s="65">
        <v>3</v>
      </c>
      <c r="Q7" s="65">
        <v>11.166666666666666</v>
      </c>
      <c r="R7" s="66">
        <v>0.33816666666666667</v>
      </c>
      <c r="S7" s="66">
        <v>0.41266666666666668</v>
      </c>
      <c r="T7" s="66">
        <f t="shared" si="0"/>
        <v>0.75083333333333335</v>
      </c>
      <c r="U7" s="65">
        <v>1</v>
      </c>
    </row>
    <row r="8" spans="1:29" s="21" customFormat="1" x14ac:dyDescent="0.3">
      <c r="A8" s="5">
        <v>1</v>
      </c>
      <c r="B8" s="5">
        <v>104</v>
      </c>
      <c r="C8" s="5" t="s">
        <v>361</v>
      </c>
      <c r="D8" s="5">
        <v>5</v>
      </c>
      <c r="E8" s="64" t="s">
        <v>162</v>
      </c>
      <c r="F8" s="64" t="s">
        <v>30</v>
      </c>
      <c r="G8" s="64">
        <v>5</v>
      </c>
      <c r="H8" s="65">
        <v>155.19999999999999</v>
      </c>
      <c r="I8" s="65">
        <v>589.4</v>
      </c>
      <c r="J8" s="65">
        <v>541</v>
      </c>
      <c r="K8" s="65">
        <v>143.19999999999999</v>
      </c>
      <c r="L8" s="65">
        <v>10.4</v>
      </c>
      <c r="M8" s="65">
        <v>220.39999999999998</v>
      </c>
      <c r="N8" s="65">
        <v>48.4</v>
      </c>
      <c r="O8" s="65">
        <v>3.4</v>
      </c>
      <c r="P8" s="65">
        <v>3.8</v>
      </c>
      <c r="Q8" s="65">
        <v>12</v>
      </c>
      <c r="R8" s="66">
        <v>0.32619999999999999</v>
      </c>
      <c r="S8" s="66">
        <v>0.40560000000000002</v>
      </c>
      <c r="T8" s="66">
        <f t="shared" si="0"/>
        <v>0.73180000000000001</v>
      </c>
      <c r="U8" s="65">
        <v>23</v>
      </c>
    </row>
    <row r="9" spans="1:29" s="21" customFormat="1" x14ac:dyDescent="0.3">
      <c r="A9" s="5">
        <v>1</v>
      </c>
      <c r="B9" s="5">
        <v>147</v>
      </c>
      <c r="C9" s="5" t="s">
        <v>361</v>
      </c>
      <c r="D9" s="5">
        <v>0</v>
      </c>
      <c r="E9" s="64" t="s">
        <v>99</v>
      </c>
      <c r="F9" s="64" t="s">
        <v>29</v>
      </c>
      <c r="G9" s="64">
        <v>6</v>
      </c>
      <c r="H9" s="65">
        <v>146.33333333333334</v>
      </c>
      <c r="I9" s="65">
        <v>580</v>
      </c>
      <c r="J9" s="65">
        <v>492.83333333333331</v>
      </c>
      <c r="K9" s="65">
        <v>144</v>
      </c>
      <c r="L9" s="65">
        <v>9.5</v>
      </c>
      <c r="M9" s="65">
        <v>203.16666666666666</v>
      </c>
      <c r="N9" s="65">
        <v>87.166666666666671</v>
      </c>
      <c r="O9" s="65">
        <v>5.333333333333333</v>
      </c>
      <c r="P9" s="65">
        <v>5.666666666666667</v>
      </c>
      <c r="Q9" s="65">
        <v>10.833333333333334</v>
      </c>
      <c r="R9" s="66">
        <v>0.39983333333333332</v>
      </c>
      <c r="S9" s="66">
        <v>0.41233333333333327</v>
      </c>
      <c r="T9" s="66">
        <f t="shared" si="0"/>
        <v>0.81216666666666659</v>
      </c>
      <c r="U9" s="65">
        <v>2</v>
      </c>
    </row>
    <row r="10" spans="1:29" s="21" customFormat="1" x14ac:dyDescent="0.3">
      <c r="A10" s="5">
        <v>1</v>
      </c>
      <c r="B10" s="5">
        <v>109</v>
      </c>
      <c r="C10" s="5" t="s">
        <v>361</v>
      </c>
      <c r="D10" s="5">
        <v>1</v>
      </c>
      <c r="E10" s="64" t="s">
        <v>105</v>
      </c>
      <c r="F10" s="64" t="s">
        <v>31</v>
      </c>
      <c r="G10" s="64">
        <v>10</v>
      </c>
      <c r="H10" s="65">
        <v>129.69999999999999</v>
      </c>
      <c r="I10" s="65">
        <v>501</v>
      </c>
      <c r="J10" s="65">
        <v>450.5</v>
      </c>
      <c r="K10" s="65">
        <v>124</v>
      </c>
      <c r="L10" s="65">
        <v>15.8</v>
      </c>
      <c r="M10" s="65">
        <v>201.5</v>
      </c>
      <c r="N10" s="65">
        <v>50.5</v>
      </c>
      <c r="O10" s="65">
        <v>6</v>
      </c>
      <c r="P10" s="65">
        <v>5.2</v>
      </c>
      <c r="Q10" s="65">
        <v>7.7</v>
      </c>
      <c r="R10" s="66">
        <v>0.35229999999999995</v>
      </c>
      <c r="S10" s="66">
        <v>0.44840000000000002</v>
      </c>
      <c r="T10" s="66">
        <f t="shared" si="0"/>
        <v>0.80069999999999997</v>
      </c>
      <c r="U10" s="65">
        <v>1.9</v>
      </c>
    </row>
    <row r="11" spans="1:29" s="21" customFormat="1" x14ac:dyDescent="0.3">
      <c r="A11" s="5">
        <v>1</v>
      </c>
      <c r="B11" s="5">
        <v>94</v>
      </c>
      <c r="C11" s="5" t="s">
        <v>361</v>
      </c>
      <c r="D11" s="5">
        <v>3</v>
      </c>
      <c r="E11" s="64" t="s">
        <v>84</v>
      </c>
      <c r="F11" s="64" t="s">
        <v>33</v>
      </c>
      <c r="G11" s="64">
        <v>5</v>
      </c>
      <c r="H11" s="65">
        <v>131.6</v>
      </c>
      <c r="I11" s="65">
        <v>509.4</v>
      </c>
      <c r="J11" s="65">
        <v>451.4</v>
      </c>
      <c r="K11" s="65">
        <v>128.4</v>
      </c>
      <c r="L11" s="65">
        <v>16.399999999999999</v>
      </c>
      <c r="M11" s="65">
        <v>207</v>
      </c>
      <c r="N11" s="65">
        <v>58</v>
      </c>
      <c r="O11" s="65">
        <v>2.4</v>
      </c>
      <c r="P11" s="65">
        <v>4.8</v>
      </c>
      <c r="Q11" s="65">
        <v>9.4</v>
      </c>
      <c r="R11" s="66">
        <v>0.36419999999999997</v>
      </c>
      <c r="S11" s="66">
        <v>0.45960000000000001</v>
      </c>
      <c r="T11" s="66">
        <f t="shared" si="0"/>
        <v>0.82379999999999998</v>
      </c>
      <c r="U11" s="65">
        <v>6.4</v>
      </c>
    </row>
    <row r="12" spans="1:29" s="21" customFormat="1" x14ac:dyDescent="0.3">
      <c r="A12" s="5">
        <v>1</v>
      </c>
      <c r="B12" s="5">
        <v>59</v>
      </c>
      <c r="C12" s="5" t="s">
        <v>361</v>
      </c>
      <c r="D12" s="5">
        <v>7</v>
      </c>
      <c r="E12" s="64" t="s">
        <v>62</v>
      </c>
      <c r="F12" s="64" t="s">
        <v>33</v>
      </c>
      <c r="G12" s="64">
        <v>7</v>
      </c>
      <c r="H12" s="65">
        <v>151.71428571428572</v>
      </c>
      <c r="I12" s="65">
        <v>616.57142857142856</v>
      </c>
      <c r="J12" s="65">
        <v>549.71428571428567</v>
      </c>
      <c r="K12" s="65">
        <v>157.28571428571428</v>
      </c>
      <c r="L12" s="65">
        <v>27.714285714285715</v>
      </c>
      <c r="M12" s="65">
        <v>276.14285714285717</v>
      </c>
      <c r="N12" s="65">
        <v>66.857142857142861</v>
      </c>
      <c r="O12" s="65">
        <v>7.5714285714285712</v>
      </c>
      <c r="P12" s="65">
        <v>6.2857142857142856</v>
      </c>
      <c r="Q12" s="65">
        <v>11.285714285714286</v>
      </c>
      <c r="R12" s="66">
        <v>0.36657142857142855</v>
      </c>
      <c r="S12" s="66">
        <v>0.50028571428571433</v>
      </c>
      <c r="T12" s="66">
        <f t="shared" si="0"/>
        <v>0.86685714285714288</v>
      </c>
      <c r="U12" s="65">
        <v>3</v>
      </c>
    </row>
    <row r="13" spans="1:29" s="21" customFormat="1" x14ac:dyDescent="0.3">
      <c r="A13" s="5">
        <v>1</v>
      </c>
      <c r="B13" s="5">
        <v>23</v>
      </c>
      <c r="C13" s="5" t="s">
        <v>361</v>
      </c>
      <c r="D13" s="5">
        <v>9</v>
      </c>
      <c r="E13" s="64" t="s">
        <v>56</v>
      </c>
      <c r="F13" s="64" t="s">
        <v>33</v>
      </c>
      <c r="G13" s="64">
        <v>5</v>
      </c>
      <c r="H13" s="65">
        <v>140.6</v>
      </c>
      <c r="I13" s="65">
        <v>584.4</v>
      </c>
      <c r="J13" s="65">
        <v>520.79999999999995</v>
      </c>
      <c r="K13" s="65">
        <v>160.19999999999999</v>
      </c>
      <c r="L13" s="65">
        <v>22</v>
      </c>
      <c r="M13" s="65">
        <v>272.39999999999998</v>
      </c>
      <c r="N13" s="65">
        <v>63.6</v>
      </c>
      <c r="O13" s="65">
        <v>2.4</v>
      </c>
      <c r="P13" s="65">
        <v>7</v>
      </c>
      <c r="Q13" s="65">
        <v>10.4</v>
      </c>
      <c r="R13" s="66">
        <v>0.37960000000000005</v>
      </c>
      <c r="S13" s="66">
        <v>0.52180000000000004</v>
      </c>
      <c r="T13" s="66">
        <f t="shared" si="0"/>
        <v>0.90140000000000009</v>
      </c>
      <c r="U13" s="65">
        <v>6.2</v>
      </c>
    </row>
    <row r="14" spans="1:29" s="21" customFormat="1" x14ac:dyDescent="0.3">
      <c r="A14" s="5">
        <v>1</v>
      </c>
      <c r="B14" s="5">
        <v>19</v>
      </c>
      <c r="C14" s="5" t="s">
        <v>361</v>
      </c>
      <c r="D14" s="5">
        <v>8</v>
      </c>
      <c r="E14" s="64" t="s">
        <v>53</v>
      </c>
      <c r="F14" s="64" t="s">
        <v>29</v>
      </c>
      <c r="G14" s="64">
        <v>6</v>
      </c>
      <c r="H14" s="65">
        <v>129.66666666666666</v>
      </c>
      <c r="I14" s="65">
        <v>494.66666666666669</v>
      </c>
      <c r="J14" s="65">
        <v>407</v>
      </c>
      <c r="K14" s="65">
        <v>110.16666666666667</v>
      </c>
      <c r="L14" s="65">
        <v>26.5</v>
      </c>
      <c r="M14" s="65">
        <v>212.16666666666669</v>
      </c>
      <c r="N14" s="65">
        <v>87.666666666666671</v>
      </c>
      <c r="O14" s="65">
        <v>2</v>
      </c>
      <c r="P14" s="65">
        <v>3.3333333333333335</v>
      </c>
      <c r="Q14" s="65">
        <v>9.8333333333333339</v>
      </c>
      <c r="R14" s="66">
        <v>0.39799999999999996</v>
      </c>
      <c r="S14" s="66">
        <v>0.51733333333333331</v>
      </c>
      <c r="T14" s="66">
        <f t="shared" si="0"/>
        <v>0.91533333333333333</v>
      </c>
      <c r="U14" s="65">
        <v>1</v>
      </c>
    </row>
    <row r="15" spans="1:29" s="21" customFormat="1" x14ac:dyDescent="0.3">
      <c r="A15" s="5">
        <v>1</v>
      </c>
      <c r="B15" s="5">
        <v>74</v>
      </c>
      <c r="C15" s="5" t="s">
        <v>361</v>
      </c>
      <c r="D15" s="5">
        <v>2</v>
      </c>
      <c r="E15" s="64" t="s">
        <v>141</v>
      </c>
      <c r="F15" s="64" t="s">
        <v>30</v>
      </c>
      <c r="G15" s="64">
        <v>6</v>
      </c>
      <c r="H15" s="65">
        <v>137.66666666666666</v>
      </c>
      <c r="I15" s="65">
        <v>560.5</v>
      </c>
      <c r="J15" s="65">
        <v>518.66666666666663</v>
      </c>
      <c r="K15" s="65">
        <v>148.66666666666666</v>
      </c>
      <c r="L15" s="65">
        <v>10.833333333333334</v>
      </c>
      <c r="M15" s="65">
        <v>218</v>
      </c>
      <c r="N15" s="65">
        <v>41.833333333333336</v>
      </c>
      <c r="O15" s="65">
        <v>3.1666666666666665</v>
      </c>
      <c r="P15" s="65">
        <v>5.833333333333333</v>
      </c>
      <c r="Q15" s="65">
        <v>11.333333333333334</v>
      </c>
      <c r="R15" s="66">
        <v>0.34016666666666667</v>
      </c>
      <c r="S15" s="66">
        <v>0.41899999999999998</v>
      </c>
      <c r="T15" s="66">
        <f t="shared" si="0"/>
        <v>0.75916666666666666</v>
      </c>
      <c r="U15" s="65">
        <v>10.333333333333334</v>
      </c>
    </row>
    <row r="16" spans="1:29" s="21" customFormat="1" x14ac:dyDescent="0.3">
      <c r="A16" s="5">
        <v>1</v>
      </c>
      <c r="B16" s="5">
        <v>49</v>
      </c>
      <c r="C16" s="5" t="s">
        <v>361</v>
      </c>
      <c r="D16" s="5">
        <v>6</v>
      </c>
      <c r="E16" s="64" t="s">
        <v>98</v>
      </c>
      <c r="F16" s="64" t="s">
        <v>31</v>
      </c>
      <c r="G16" s="64">
        <v>6</v>
      </c>
      <c r="H16" s="65">
        <v>145.5</v>
      </c>
      <c r="I16" s="65">
        <v>594.5</v>
      </c>
      <c r="J16" s="65">
        <v>535.16666666666663</v>
      </c>
      <c r="K16" s="65">
        <v>162.83333333333334</v>
      </c>
      <c r="L16" s="65">
        <v>14.333333333333334</v>
      </c>
      <c r="M16" s="65">
        <v>240.16666666666669</v>
      </c>
      <c r="N16" s="65">
        <v>59.333333333333336</v>
      </c>
      <c r="O16" s="65">
        <v>6.5</v>
      </c>
      <c r="P16" s="65">
        <v>3.1666666666666665</v>
      </c>
      <c r="Q16" s="65">
        <v>19.5</v>
      </c>
      <c r="R16" s="66">
        <v>0.37333333333333335</v>
      </c>
      <c r="S16" s="66">
        <v>0.43883333333333335</v>
      </c>
      <c r="T16" s="66">
        <f t="shared" si="0"/>
        <v>0.8121666666666667</v>
      </c>
      <c r="U16" s="65">
        <v>2</v>
      </c>
    </row>
    <row r="17" spans="1:34" s="21" customFormat="1" x14ac:dyDescent="0.3">
      <c r="A17" s="5">
        <v>1</v>
      </c>
      <c r="B17" s="5">
        <v>79</v>
      </c>
      <c r="C17" s="5" t="s">
        <v>361</v>
      </c>
      <c r="D17" s="5">
        <v>3</v>
      </c>
      <c r="E17" s="64" t="s">
        <v>67</v>
      </c>
      <c r="F17" s="64" t="s">
        <v>33</v>
      </c>
      <c r="G17" s="64">
        <v>7</v>
      </c>
      <c r="H17" s="65">
        <v>145.14285714285714</v>
      </c>
      <c r="I17" s="65">
        <v>591.85714285714278</v>
      </c>
      <c r="J17" s="65">
        <v>522.14285714285711</v>
      </c>
      <c r="K17" s="65">
        <v>150.71428571428572</v>
      </c>
      <c r="L17" s="65">
        <v>25.285714285714285</v>
      </c>
      <c r="M17" s="65">
        <v>256.14285714285717</v>
      </c>
      <c r="N17" s="65">
        <v>69.714285714285708</v>
      </c>
      <c r="O17" s="65">
        <v>2.1428571428571428</v>
      </c>
      <c r="P17" s="65">
        <v>4.1428571428571432</v>
      </c>
      <c r="Q17" s="65">
        <v>11.285714285714286</v>
      </c>
      <c r="R17" s="66">
        <v>0.36914285714285716</v>
      </c>
      <c r="S17" s="66">
        <v>0.47800000000000004</v>
      </c>
      <c r="T17" s="66">
        <f t="shared" si="0"/>
        <v>0.8471428571428572</v>
      </c>
      <c r="U17" s="65">
        <v>4.1428571428571432</v>
      </c>
    </row>
    <row r="18" spans="1:34" s="21" customFormat="1" x14ac:dyDescent="0.3">
      <c r="A18" s="5">
        <v>1</v>
      </c>
      <c r="B18" s="5">
        <v>119</v>
      </c>
      <c r="C18" s="5" t="s">
        <v>361</v>
      </c>
      <c r="D18" s="5">
        <v>3</v>
      </c>
      <c r="E18" s="64" t="s">
        <v>184</v>
      </c>
      <c r="F18" s="64" t="s">
        <v>34</v>
      </c>
      <c r="G18" s="64">
        <v>5</v>
      </c>
      <c r="H18" s="65">
        <v>147.6</v>
      </c>
      <c r="I18" s="65">
        <v>610.20000000000005</v>
      </c>
      <c r="J18" s="65">
        <v>576</v>
      </c>
      <c r="K18" s="65">
        <v>157</v>
      </c>
      <c r="L18" s="65">
        <v>6.2</v>
      </c>
      <c r="M18" s="65">
        <v>210.8</v>
      </c>
      <c r="N18" s="65">
        <v>34.200000000000003</v>
      </c>
      <c r="O18" s="65">
        <v>1</v>
      </c>
      <c r="P18" s="65">
        <v>4.5999999999999996</v>
      </c>
      <c r="Q18" s="65">
        <v>10.4</v>
      </c>
      <c r="R18" s="66">
        <v>0.31259999999999999</v>
      </c>
      <c r="S18" s="66">
        <v>0.36879999999999996</v>
      </c>
      <c r="T18" s="66">
        <f t="shared" si="0"/>
        <v>0.68140000000000001</v>
      </c>
      <c r="U18" s="65">
        <v>14.2</v>
      </c>
    </row>
    <row r="19" spans="1:34" s="21" customFormat="1" x14ac:dyDescent="0.3">
      <c r="A19" s="5">
        <v>1</v>
      </c>
      <c r="B19" s="5">
        <v>137</v>
      </c>
      <c r="C19" s="5" t="s">
        <v>361</v>
      </c>
      <c r="D19" s="5">
        <v>0</v>
      </c>
      <c r="E19" s="64" t="s">
        <v>90</v>
      </c>
      <c r="F19" s="64" t="s">
        <v>33</v>
      </c>
      <c r="G19" s="64">
        <v>6</v>
      </c>
      <c r="H19" s="65">
        <v>146</v>
      </c>
      <c r="I19" s="65">
        <v>586.83333333333326</v>
      </c>
      <c r="J19" s="65">
        <v>527.66666666666663</v>
      </c>
      <c r="K19" s="65">
        <v>150.33333333333334</v>
      </c>
      <c r="L19" s="65">
        <v>21.333333333333332</v>
      </c>
      <c r="M19" s="65">
        <v>244.5</v>
      </c>
      <c r="N19" s="65">
        <v>59.166666666666664</v>
      </c>
      <c r="O19" s="65">
        <v>1.3333333333333333</v>
      </c>
      <c r="P19" s="65">
        <v>5.166666666666667</v>
      </c>
      <c r="Q19" s="65">
        <v>14.666666666666666</v>
      </c>
      <c r="R19" s="66">
        <v>0.35533333333333333</v>
      </c>
      <c r="S19" s="66">
        <v>0.46283333333333337</v>
      </c>
      <c r="T19" s="66">
        <f t="shared" si="0"/>
        <v>0.81816666666666671</v>
      </c>
      <c r="U19" s="65">
        <v>1</v>
      </c>
    </row>
    <row r="20" spans="1:34" s="21" customFormat="1" x14ac:dyDescent="0.3">
      <c r="A20" s="5"/>
      <c r="B20" s="49"/>
      <c r="C20" s="49"/>
      <c r="D20" s="49"/>
      <c r="E20" s="5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S20" s="8"/>
      <c r="T20" s="8"/>
      <c r="U20" s="7"/>
    </row>
    <row r="21" spans="1:34" s="21" customFormat="1" x14ac:dyDescent="0.3">
      <c r="A21" s="5"/>
      <c r="B21" s="5"/>
      <c r="C21" s="5"/>
      <c r="D21" s="5"/>
      <c r="E21" s="4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  <c r="U21" s="7"/>
    </row>
    <row r="22" spans="1:34" s="21" customFormat="1" x14ac:dyDescent="0.3">
      <c r="A22" s="5"/>
      <c r="B22" s="5"/>
      <c r="C22" s="5"/>
      <c r="D22" s="5"/>
      <c r="E22" s="4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7"/>
    </row>
    <row r="23" spans="1:34" s="21" customFormat="1" x14ac:dyDescent="0.3">
      <c r="A23" s="5"/>
      <c r="B23" s="5"/>
      <c r="C23" s="5"/>
      <c r="D23" s="5"/>
      <c r="E23" s="38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7"/>
      <c r="S23" s="37"/>
      <c r="T23" s="37"/>
      <c r="U23" s="34"/>
    </row>
    <row r="24" spans="1:34" s="4" customFormat="1" x14ac:dyDescent="0.3">
      <c r="A24" s="51">
        <f>SUM(A3:A23)</f>
        <v>17</v>
      </c>
      <c r="B24" s="51"/>
      <c r="C24" s="51"/>
      <c r="D24" s="51">
        <f>SUM(D3:D23)</f>
        <v>84</v>
      </c>
      <c r="E24" s="51"/>
      <c r="F24" s="51"/>
      <c r="G24" s="51"/>
      <c r="H24" s="51"/>
      <c r="I24" s="73">
        <f>SUM(I3:I23)</f>
        <v>9505.661904761906</v>
      </c>
      <c r="J24" s="73">
        <f>SUM(J3:J23)</f>
        <v>8516.4238095238088</v>
      </c>
      <c r="K24" s="73">
        <f>SUM(K3:K23)</f>
        <v>2401.166666666667</v>
      </c>
      <c r="L24" s="73"/>
      <c r="M24" s="73">
        <f>SUM(M3:M23)</f>
        <v>3807.7523809523814</v>
      </c>
      <c r="N24" s="73">
        <f>SUM(N3:N23)</f>
        <v>989.2380952380953</v>
      </c>
      <c r="O24" s="73">
        <f>SUM(O3:O23)</f>
        <v>63.514285714285712</v>
      </c>
      <c r="P24" s="73">
        <f>SUM(P3:P23)</f>
        <v>82.361904761904768</v>
      </c>
      <c r="Q24" s="51"/>
      <c r="R24" s="52">
        <f>(K24+N24+O24)/(J24+N24+O24+P24)</f>
        <v>0.3578620333398625</v>
      </c>
      <c r="S24" s="52">
        <f>M24/J24</f>
        <v>0.44710696251332865</v>
      </c>
      <c r="T24" s="52">
        <f>R24+S24</f>
        <v>0.80496899585319115</v>
      </c>
      <c r="U24" s="51">
        <f>SUM(U2:U23)</f>
        <v>105.60952380952379</v>
      </c>
    </row>
    <row r="25" spans="1:34" s="23" customFormat="1" x14ac:dyDescent="0.3">
      <c r="Y25" s="28"/>
      <c r="Z25" s="28"/>
      <c r="AA25" s="28"/>
      <c r="AC25" s="4"/>
      <c r="AD25" s="4"/>
      <c r="AE25" s="4"/>
      <c r="AF25" s="4"/>
      <c r="AG25" s="4"/>
      <c r="AH25" s="4"/>
    </row>
    <row r="26" spans="1:34" s="21" customFormat="1" x14ac:dyDescent="0.3">
      <c r="A26" s="53"/>
      <c r="B26" s="53"/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5"/>
      <c r="Z26" s="55"/>
      <c r="AA26" s="55"/>
      <c r="AB26" s="54"/>
    </row>
    <row r="27" spans="1:34" s="21" customFormat="1" x14ac:dyDescent="0.3">
      <c r="A27" s="5"/>
      <c r="B27" s="5"/>
      <c r="C27" s="5"/>
      <c r="D27" s="5"/>
      <c r="E27" s="6"/>
      <c r="F27" s="7"/>
      <c r="G27" s="7"/>
      <c r="H27" s="7"/>
      <c r="I27" s="7"/>
      <c r="J27" s="7"/>
      <c r="K27" s="7"/>
      <c r="L27" s="7"/>
      <c r="M27" s="5"/>
      <c r="N27" s="5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8"/>
      <c r="AB27" s="7"/>
    </row>
    <row r="28" spans="1:34" s="21" customFormat="1" x14ac:dyDescent="0.3">
      <c r="A28" s="5"/>
      <c r="B28" s="5"/>
      <c r="C28" s="5"/>
      <c r="D28" s="5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8"/>
      <c r="AB28" s="7"/>
    </row>
    <row r="29" spans="1:34" s="21" customFormat="1" x14ac:dyDescent="0.3">
      <c r="A29" s="5"/>
      <c r="B29" s="5"/>
      <c r="C29" s="5"/>
      <c r="D29" s="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8"/>
      <c r="AB29" s="7"/>
    </row>
    <row r="30" spans="1:34" s="4" customFormat="1" x14ac:dyDescent="0.3">
      <c r="Y30" s="33"/>
      <c r="Z30" s="33"/>
      <c r="AA30" s="33"/>
    </row>
    <row r="31" spans="1:34" x14ac:dyDescent="0.3">
      <c r="A31" s="40" t="s">
        <v>36</v>
      </c>
      <c r="B31" s="41"/>
      <c r="C31" s="41"/>
      <c r="D31" s="41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Z31" s="9"/>
      <c r="AC31" s="10"/>
    </row>
    <row r="32" spans="1:34" s="30" customFormat="1" x14ac:dyDescent="0.3">
      <c r="A32" s="29" t="s">
        <v>9</v>
      </c>
      <c r="B32" s="29" t="s">
        <v>10</v>
      </c>
      <c r="C32" s="29" t="s">
        <v>11</v>
      </c>
      <c r="D32" s="29" t="s">
        <v>12</v>
      </c>
      <c r="E32" s="2" t="s">
        <v>13</v>
      </c>
      <c r="F32" s="2" t="s">
        <v>358</v>
      </c>
      <c r="G32" s="11" t="s">
        <v>38</v>
      </c>
      <c r="H32" s="2" t="s">
        <v>39</v>
      </c>
      <c r="I32" s="2" t="s">
        <v>15</v>
      </c>
      <c r="J32" s="2" t="s">
        <v>40</v>
      </c>
      <c r="K32" s="12" t="s">
        <v>41</v>
      </c>
      <c r="L32" s="2" t="s">
        <v>18</v>
      </c>
      <c r="M32" s="2" t="s">
        <v>42</v>
      </c>
      <c r="N32" s="2" t="s">
        <v>19</v>
      </c>
      <c r="O32" s="2" t="s">
        <v>43</v>
      </c>
      <c r="P32" s="2" t="s">
        <v>21</v>
      </c>
      <c r="S32" s="44"/>
      <c r="T32" s="44"/>
      <c r="U32" s="44"/>
    </row>
    <row r="33" spans="1:28" s="21" customFormat="1" x14ac:dyDescent="0.3">
      <c r="A33" s="5">
        <v>1</v>
      </c>
      <c r="B33" s="5">
        <v>5</v>
      </c>
      <c r="C33" s="5" t="s">
        <v>361</v>
      </c>
      <c r="D33" s="5">
        <v>10</v>
      </c>
      <c r="E33" s="64" t="s">
        <v>282</v>
      </c>
      <c r="F33" s="64">
        <v>5</v>
      </c>
      <c r="G33" s="71">
        <v>2.5479999999999996</v>
      </c>
      <c r="H33" s="65">
        <v>18</v>
      </c>
      <c r="I33" s="65">
        <v>52.4</v>
      </c>
      <c r="J33" s="65">
        <v>0</v>
      </c>
      <c r="K33" s="65">
        <v>77.599999999999994</v>
      </c>
      <c r="L33" s="65">
        <v>60.4</v>
      </c>
      <c r="M33" s="65">
        <v>21.8</v>
      </c>
      <c r="N33" s="65">
        <v>6.4</v>
      </c>
      <c r="O33" s="65">
        <v>65</v>
      </c>
      <c r="P33" s="65">
        <v>26</v>
      </c>
      <c r="S33" s="45"/>
      <c r="T33" s="45"/>
      <c r="U33" s="45"/>
    </row>
    <row r="34" spans="1:28" s="21" customFormat="1" x14ac:dyDescent="0.3">
      <c r="A34" s="5">
        <v>1</v>
      </c>
      <c r="B34" s="5">
        <v>69</v>
      </c>
      <c r="C34" s="5" t="s">
        <v>361</v>
      </c>
      <c r="D34" s="5">
        <v>10</v>
      </c>
      <c r="E34" s="64" t="s">
        <v>234</v>
      </c>
      <c r="F34" s="64">
        <v>7</v>
      </c>
      <c r="G34" s="71">
        <v>2.65</v>
      </c>
      <c r="H34" s="65">
        <v>14.285714285714286</v>
      </c>
      <c r="I34" s="65">
        <v>59.428571428571431</v>
      </c>
      <c r="J34" s="65">
        <v>1.5714285714285714</v>
      </c>
      <c r="K34" s="65">
        <v>97.857142857142861</v>
      </c>
      <c r="L34" s="65">
        <v>94.571428571428569</v>
      </c>
      <c r="M34" s="65">
        <v>28.714285714285715</v>
      </c>
      <c r="N34" s="65">
        <v>5</v>
      </c>
      <c r="O34" s="65">
        <v>49.571428571428569</v>
      </c>
      <c r="P34" s="65">
        <v>32.142857142857146</v>
      </c>
      <c r="S34" s="45"/>
      <c r="T34" s="45"/>
      <c r="U34" s="45"/>
    </row>
    <row r="35" spans="1:28" s="21" customFormat="1" x14ac:dyDescent="0.3">
      <c r="A35" s="5">
        <v>1</v>
      </c>
      <c r="B35" s="49">
        <v>53</v>
      </c>
      <c r="C35" s="49" t="s">
        <v>361</v>
      </c>
      <c r="D35" s="49">
        <v>7</v>
      </c>
      <c r="E35" s="64" t="s">
        <v>295</v>
      </c>
      <c r="F35" s="64">
        <v>8</v>
      </c>
      <c r="G35" s="71">
        <v>2.8462499999999995</v>
      </c>
      <c r="H35" s="65">
        <v>14</v>
      </c>
      <c r="I35" s="65">
        <v>50.25</v>
      </c>
      <c r="J35" s="65">
        <v>1.75</v>
      </c>
      <c r="K35" s="65">
        <v>108.3325</v>
      </c>
      <c r="L35" s="65">
        <v>88.75</v>
      </c>
      <c r="M35" s="65">
        <v>33.375</v>
      </c>
      <c r="N35" s="65">
        <v>9.625</v>
      </c>
      <c r="O35" s="65">
        <v>98.25</v>
      </c>
      <c r="P35" s="65">
        <v>50.125</v>
      </c>
      <c r="S35" s="45"/>
      <c r="T35" s="45"/>
      <c r="U35" s="45"/>
    </row>
    <row r="36" spans="1:28" s="21" customFormat="1" x14ac:dyDescent="0.3">
      <c r="A36" s="5">
        <v>1</v>
      </c>
      <c r="B36" s="5">
        <v>132</v>
      </c>
      <c r="C36" s="5" t="s">
        <v>361</v>
      </c>
      <c r="D36" s="5">
        <v>0</v>
      </c>
      <c r="E36" s="64" t="s">
        <v>228</v>
      </c>
      <c r="F36" s="64">
        <v>8</v>
      </c>
      <c r="G36" s="71">
        <v>3.23875</v>
      </c>
      <c r="H36" s="65">
        <v>0.25</v>
      </c>
      <c r="I36" s="65">
        <v>35.5</v>
      </c>
      <c r="J36" s="65">
        <v>30.5</v>
      </c>
      <c r="K36" s="65">
        <v>220.87499999999997</v>
      </c>
      <c r="L36" s="65">
        <v>203.375</v>
      </c>
      <c r="M36" s="65">
        <v>78.5</v>
      </c>
      <c r="N36" s="65">
        <v>14.625</v>
      </c>
      <c r="O36" s="65">
        <v>126.875</v>
      </c>
      <c r="P36" s="65">
        <v>64.625</v>
      </c>
      <c r="S36" s="45"/>
      <c r="T36" s="45"/>
      <c r="U36" s="45"/>
    </row>
    <row r="37" spans="1:28" s="21" customFormat="1" x14ac:dyDescent="0.3">
      <c r="A37" s="5">
        <v>1</v>
      </c>
      <c r="B37" s="49">
        <v>46</v>
      </c>
      <c r="C37" s="49" t="s">
        <v>361</v>
      </c>
      <c r="D37" s="49">
        <v>14</v>
      </c>
      <c r="E37" s="64" t="s">
        <v>351</v>
      </c>
      <c r="F37" s="64">
        <v>9</v>
      </c>
      <c r="G37" s="71">
        <v>3.065555555555556</v>
      </c>
      <c r="H37" s="65">
        <v>0.1111111111111111</v>
      </c>
      <c r="I37" s="65">
        <v>32.777777777777779</v>
      </c>
      <c r="J37" s="65">
        <v>31.333333333333332</v>
      </c>
      <c r="K37" s="65">
        <v>219.2211111111111</v>
      </c>
      <c r="L37" s="65">
        <v>214.88888888888889</v>
      </c>
      <c r="M37" s="65">
        <v>75.222222222222229</v>
      </c>
      <c r="N37" s="65">
        <v>12.111111111111111</v>
      </c>
      <c r="O37" s="65">
        <v>114.33333333333333</v>
      </c>
      <c r="P37" s="65">
        <v>57.777777777777779</v>
      </c>
      <c r="S37" s="45"/>
      <c r="T37" s="45"/>
      <c r="U37" s="45"/>
    </row>
    <row r="38" spans="1:28" s="21" customFormat="1" x14ac:dyDescent="0.3">
      <c r="A38" s="5">
        <v>1</v>
      </c>
      <c r="B38" s="5">
        <v>82</v>
      </c>
      <c r="C38" s="5" t="s">
        <v>361</v>
      </c>
      <c r="D38" s="5">
        <v>5</v>
      </c>
      <c r="E38" s="64" t="s">
        <v>269</v>
      </c>
      <c r="F38" s="64">
        <v>5</v>
      </c>
      <c r="G38" s="71">
        <v>2.7039999999999997</v>
      </c>
      <c r="H38" s="65">
        <v>14.8</v>
      </c>
      <c r="I38" s="65">
        <v>68</v>
      </c>
      <c r="J38" s="65">
        <v>0</v>
      </c>
      <c r="K38" s="65">
        <v>101.066</v>
      </c>
      <c r="L38" s="65">
        <v>94</v>
      </c>
      <c r="M38" s="65">
        <v>30</v>
      </c>
      <c r="N38" s="65">
        <v>4.2</v>
      </c>
      <c r="O38" s="65">
        <v>71.599999999999994</v>
      </c>
      <c r="P38" s="65">
        <v>44.6</v>
      </c>
      <c r="S38" s="45"/>
      <c r="T38" s="45"/>
      <c r="U38" s="45"/>
    </row>
    <row r="39" spans="1:28" s="21" customFormat="1" x14ac:dyDescent="0.3">
      <c r="A39" s="5">
        <v>1</v>
      </c>
      <c r="B39" s="5">
        <v>61</v>
      </c>
      <c r="C39" s="5" t="s">
        <v>361</v>
      </c>
      <c r="D39" s="5">
        <v>16</v>
      </c>
      <c r="E39" s="64" t="s">
        <v>296</v>
      </c>
      <c r="F39" s="64">
        <v>7</v>
      </c>
      <c r="G39" s="71">
        <v>2.9628571428571431</v>
      </c>
      <c r="H39" s="65">
        <v>0.14285714285714285</v>
      </c>
      <c r="I39" s="65">
        <v>33.142857142857146</v>
      </c>
      <c r="J39" s="65">
        <v>32.285714285714285</v>
      </c>
      <c r="K39" s="65">
        <v>240.14285714285714</v>
      </c>
      <c r="L39" s="65">
        <v>219</v>
      </c>
      <c r="M39" s="65">
        <v>77</v>
      </c>
      <c r="N39" s="65">
        <v>14.857142857142858</v>
      </c>
      <c r="O39" s="65">
        <v>165.14285714285714</v>
      </c>
      <c r="P39" s="65">
        <v>65</v>
      </c>
      <c r="S39" s="45"/>
      <c r="T39" s="45"/>
      <c r="U39" s="45"/>
    </row>
    <row r="40" spans="1:28" s="21" customFormat="1" x14ac:dyDescent="0.3">
      <c r="A40" s="5">
        <v>1</v>
      </c>
      <c r="B40" s="5">
        <v>24</v>
      </c>
      <c r="C40" s="5" t="s">
        <v>361</v>
      </c>
      <c r="D40" s="5">
        <v>18</v>
      </c>
      <c r="E40" s="64" t="s">
        <v>218</v>
      </c>
      <c r="F40" s="64">
        <v>7</v>
      </c>
      <c r="G40" s="71">
        <v>2.7757142857142854</v>
      </c>
      <c r="H40" s="65">
        <v>1.2857142857142858</v>
      </c>
      <c r="I40" s="65">
        <v>35.571428571428569</v>
      </c>
      <c r="J40" s="65">
        <v>32.142857142857146</v>
      </c>
      <c r="K40" s="65">
        <v>244.57285714285717</v>
      </c>
      <c r="L40" s="65">
        <v>189.42857142857142</v>
      </c>
      <c r="M40" s="65">
        <v>74.428571428571431</v>
      </c>
      <c r="N40" s="65">
        <v>18</v>
      </c>
      <c r="O40" s="65">
        <v>175.57142857142858</v>
      </c>
      <c r="P40" s="65">
        <v>86.857142857142861</v>
      </c>
      <c r="S40" s="45"/>
      <c r="T40" s="45"/>
      <c r="U40" s="45"/>
    </row>
    <row r="41" spans="1:28" s="21" customFormat="1" x14ac:dyDescent="0.3">
      <c r="A41" s="5">
        <v>1</v>
      </c>
      <c r="B41" s="49">
        <v>39</v>
      </c>
      <c r="C41" s="49" t="s">
        <v>361</v>
      </c>
      <c r="D41" s="49">
        <v>9</v>
      </c>
      <c r="E41" s="64" t="s">
        <v>270</v>
      </c>
      <c r="F41" s="64">
        <v>5</v>
      </c>
      <c r="G41" s="71">
        <v>3.008</v>
      </c>
      <c r="H41" s="65">
        <v>0</v>
      </c>
      <c r="I41" s="65">
        <v>32.6</v>
      </c>
      <c r="J41" s="65">
        <v>32.6</v>
      </c>
      <c r="K41" s="65">
        <v>224.26799999999997</v>
      </c>
      <c r="L41" s="65">
        <v>203</v>
      </c>
      <c r="M41" s="65">
        <v>76.400000000000006</v>
      </c>
      <c r="N41" s="65">
        <v>19.2</v>
      </c>
      <c r="O41" s="65">
        <v>120.8</v>
      </c>
      <c r="P41" s="65">
        <v>48.2</v>
      </c>
      <c r="S41" s="45"/>
      <c r="T41" s="45"/>
      <c r="U41" s="45"/>
    </row>
    <row r="42" spans="1:28" s="21" customFormat="1" x14ac:dyDescent="0.3">
      <c r="A42" s="5">
        <v>1</v>
      </c>
      <c r="B42" s="49">
        <v>15</v>
      </c>
      <c r="C42" s="49" t="s">
        <v>361</v>
      </c>
      <c r="D42" s="49">
        <v>5</v>
      </c>
      <c r="E42" s="64" t="s">
        <v>320</v>
      </c>
      <c r="F42" s="64">
        <v>5</v>
      </c>
      <c r="G42" s="71">
        <v>2.63</v>
      </c>
      <c r="H42" s="65">
        <v>6.2</v>
      </c>
      <c r="I42" s="65">
        <v>39</v>
      </c>
      <c r="J42" s="65">
        <v>0</v>
      </c>
      <c r="K42" s="65">
        <v>45.134</v>
      </c>
      <c r="L42" s="65">
        <v>34.6</v>
      </c>
      <c r="M42" s="65">
        <v>13</v>
      </c>
      <c r="N42" s="65">
        <v>3.4</v>
      </c>
      <c r="O42" s="65">
        <v>36.6</v>
      </c>
      <c r="P42" s="65">
        <v>19.600000000000001</v>
      </c>
      <c r="S42" s="45"/>
      <c r="T42" s="45"/>
      <c r="U42" s="45"/>
    </row>
    <row r="43" spans="1:28" s="21" customFormat="1" x14ac:dyDescent="0.3">
      <c r="A43" s="5">
        <v>1</v>
      </c>
      <c r="B43" s="49">
        <v>89</v>
      </c>
      <c r="C43" s="49" t="s">
        <v>361</v>
      </c>
      <c r="D43" s="49">
        <v>5</v>
      </c>
      <c r="E43" s="64" t="s">
        <v>343</v>
      </c>
      <c r="F43" s="64">
        <v>6</v>
      </c>
      <c r="G43" s="71">
        <v>3.2566666666666664</v>
      </c>
      <c r="H43" s="65">
        <v>0.33333333333333331</v>
      </c>
      <c r="I43" s="65">
        <v>36.333333333333336</v>
      </c>
      <c r="J43" s="65">
        <v>35.166666666666664</v>
      </c>
      <c r="K43" s="65">
        <v>250.78</v>
      </c>
      <c r="L43" s="65">
        <v>234.16666666666666</v>
      </c>
      <c r="M43" s="65">
        <v>91.166666666666671</v>
      </c>
      <c r="N43" s="65">
        <v>14</v>
      </c>
      <c r="O43" s="65">
        <v>152.66666666666666</v>
      </c>
      <c r="P43" s="65">
        <v>76.666666666666671</v>
      </c>
      <c r="S43" s="45"/>
      <c r="T43" s="45"/>
      <c r="U43" s="45"/>
    </row>
    <row r="44" spans="1:28" s="21" customFormat="1" x14ac:dyDescent="0.3">
      <c r="A44" s="5">
        <v>1</v>
      </c>
      <c r="B44" s="49">
        <v>6</v>
      </c>
      <c r="C44" s="49" t="s">
        <v>361</v>
      </c>
      <c r="D44" s="49">
        <v>49</v>
      </c>
      <c r="E44" s="64" t="s">
        <v>349</v>
      </c>
      <c r="F44" s="64">
        <v>10</v>
      </c>
      <c r="G44" s="71">
        <v>2.6349999999999998</v>
      </c>
      <c r="H44" s="65">
        <v>0</v>
      </c>
      <c r="I44" s="65">
        <v>36.200000000000003</v>
      </c>
      <c r="J44" s="65">
        <v>34.5</v>
      </c>
      <c r="K44" s="65">
        <v>265.233</v>
      </c>
      <c r="L44" s="65">
        <v>210.5</v>
      </c>
      <c r="M44" s="65">
        <v>76.8</v>
      </c>
      <c r="N44" s="65">
        <v>19</v>
      </c>
      <c r="O44" s="65">
        <v>230.4</v>
      </c>
      <c r="P44" s="65">
        <v>74.099999999999994</v>
      </c>
      <c r="S44" s="45"/>
      <c r="T44" s="45"/>
      <c r="U44" s="45"/>
    </row>
    <row r="45" spans="1:28" s="21" customFormat="1" x14ac:dyDescent="0.3">
      <c r="A45" s="5">
        <v>1</v>
      </c>
      <c r="B45" s="49">
        <v>11</v>
      </c>
      <c r="C45" s="49" t="s">
        <v>361</v>
      </c>
      <c r="D45" s="49">
        <v>10</v>
      </c>
      <c r="E45" s="64" t="s">
        <v>301</v>
      </c>
      <c r="F45" s="64">
        <v>5</v>
      </c>
      <c r="G45" s="71">
        <v>2.5680000000000001</v>
      </c>
      <c r="H45" s="65">
        <v>16.600000000000001</v>
      </c>
      <c r="I45" s="65">
        <v>71</v>
      </c>
      <c r="J45" s="65">
        <v>0</v>
      </c>
      <c r="K45" s="65">
        <v>106.26600000000001</v>
      </c>
      <c r="L45" s="65">
        <v>89.4</v>
      </c>
      <c r="M45" s="65">
        <v>30.6</v>
      </c>
      <c r="N45" s="65">
        <v>4</v>
      </c>
      <c r="O45" s="65">
        <v>61.4</v>
      </c>
      <c r="P45" s="65">
        <v>37</v>
      </c>
      <c r="S45" s="45"/>
      <c r="T45" s="45"/>
      <c r="U45" s="45"/>
    </row>
    <row r="46" spans="1:28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S46" s="10"/>
      <c r="T46" s="10"/>
      <c r="U46" s="10"/>
      <c r="Z46" s="9"/>
      <c r="AA46" s="9"/>
      <c r="AB46" s="9"/>
    </row>
    <row r="47" spans="1:28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S47" s="10"/>
      <c r="T47" s="10"/>
      <c r="U47" s="10"/>
      <c r="Z47" s="9"/>
      <c r="AA47" s="9"/>
      <c r="AB47" s="9"/>
    </row>
    <row r="48" spans="1:28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S48" s="10"/>
      <c r="T48" s="10"/>
      <c r="U48" s="10"/>
      <c r="Z48" s="9"/>
      <c r="AA48" s="9"/>
      <c r="AB48" s="9"/>
    </row>
    <row r="49" spans="1:28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S49" s="10"/>
      <c r="T49" s="10"/>
      <c r="U49" s="10"/>
      <c r="Z49" s="9"/>
      <c r="AA49" s="9"/>
      <c r="AB49" s="9"/>
    </row>
    <row r="50" spans="1:28" s="4" customFormat="1" x14ac:dyDescent="0.3">
      <c r="A50" s="23">
        <f>SUM(A33:A49)</f>
        <v>13</v>
      </c>
      <c r="B50" s="23"/>
      <c r="C50" s="23"/>
      <c r="D50" s="23">
        <f>SUM(D33:D49)</f>
        <v>158</v>
      </c>
      <c r="E50" s="23"/>
      <c r="F50" s="23"/>
      <c r="G50" s="31">
        <f>(9*M50)/K50</f>
        <v>2.8905286037392655</v>
      </c>
      <c r="H50" s="23"/>
      <c r="I50" s="23"/>
      <c r="J50" s="23"/>
      <c r="K50" s="32">
        <f>SUM(K33:K49)</f>
        <v>2201.3484682539683</v>
      </c>
      <c r="L50" s="23"/>
      <c r="M50" s="32">
        <f>SUM(M33:M49)</f>
        <v>707.00674603174605</v>
      </c>
      <c r="N50" s="23"/>
      <c r="O50" s="23"/>
      <c r="P50" s="23"/>
      <c r="S50" s="33"/>
      <c r="T50" s="33"/>
      <c r="U50" s="33"/>
    </row>
    <row r="51" spans="1:28" x14ac:dyDescent="0.3">
      <c r="H51" s="56"/>
    </row>
  </sheetData>
  <autoFilter ref="A2:AH2" xr:uid="{7A4E414A-FA6B-43DB-8E62-E75A183CD494}"/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52A3-A1AE-4FD2-8F5B-08B9F452F801}">
  <sheetPr>
    <tabColor rgb="FF7030A0"/>
  </sheetPr>
  <dimension ref="A1:AC46"/>
  <sheetViews>
    <sheetView workbookViewId="0">
      <selection activeCell="N21" sqref="N21"/>
    </sheetView>
  </sheetViews>
  <sheetFormatPr defaultColWidth="8.88671875" defaultRowHeight="15.6" x14ac:dyDescent="0.3"/>
  <cols>
    <col min="1" max="1" width="11.109375" style="9" bestFit="1" customWidth="1"/>
    <col min="2" max="2" width="10" style="9" bestFit="1" customWidth="1"/>
    <col min="3" max="3" width="11.77734375" style="9" bestFit="1" customWidth="1"/>
    <col min="4" max="4" width="11.21875" style="9" bestFit="1" customWidth="1"/>
    <col min="5" max="5" width="25" style="9" bestFit="1" customWidth="1"/>
    <col min="6" max="6" width="12.109375" style="9" customWidth="1"/>
    <col min="7" max="7" width="14.5546875" style="9" bestFit="1" customWidth="1"/>
    <col min="8" max="8" width="6.88671875" style="9" bestFit="1" customWidth="1"/>
    <col min="9" max="10" width="8" style="9" bestFit="1" customWidth="1"/>
    <col min="11" max="11" width="6.88671875" style="9" bestFit="1" customWidth="1"/>
    <col min="12" max="12" width="8.109375" style="9" bestFit="1" customWidth="1"/>
    <col min="13" max="13" width="8.33203125" style="9" bestFit="1" customWidth="1"/>
    <col min="14" max="14" width="7.88671875" style="9" bestFit="1" customWidth="1"/>
    <col min="15" max="15" width="9.33203125" style="9" bestFit="1" customWidth="1"/>
    <col min="16" max="16" width="7.44140625" style="9" bestFit="1" customWidth="1"/>
    <col min="17" max="17" width="9.5546875" style="9" bestFit="1" customWidth="1"/>
    <col min="18" max="18" width="9.44140625" style="9" bestFit="1" customWidth="1"/>
    <col min="19" max="19" width="8.77734375" style="9" bestFit="1" customWidth="1"/>
    <col min="20" max="20" width="9.21875" style="9" bestFit="1" customWidth="1"/>
    <col min="21" max="21" width="7.6640625" style="9" bestFit="1" customWidth="1"/>
    <col min="22" max="22" width="3.44140625" style="9" bestFit="1" customWidth="1"/>
    <col min="23" max="23" width="4.88671875" style="9" bestFit="1" customWidth="1"/>
    <col min="24" max="24" width="4.33203125" style="9" bestFit="1" customWidth="1"/>
    <col min="25" max="25" width="8.33203125" style="9" bestFit="1" customWidth="1"/>
    <col min="26" max="28" width="6" style="9" bestFit="1" customWidth="1"/>
    <col min="29" max="29" width="4.33203125" style="9" bestFit="1" customWidth="1"/>
    <col min="30" max="16384" width="8.88671875" style="9"/>
  </cols>
  <sheetData>
    <row r="1" spans="1:29" x14ac:dyDescent="0.3">
      <c r="A1" s="19" t="s">
        <v>8</v>
      </c>
      <c r="B1" s="27"/>
      <c r="C1" s="27"/>
      <c r="D1" s="27"/>
      <c r="E1" s="19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x14ac:dyDescent="0.3">
      <c r="A2" s="1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14</v>
      </c>
      <c r="G2" s="2" t="s">
        <v>358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3" t="s">
        <v>25</v>
      </c>
      <c r="S2" s="3" t="s">
        <v>26</v>
      </c>
      <c r="T2" s="3" t="s">
        <v>27</v>
      </c>
      <c r="U2" s="2" t="s">
        <v>28</v>
      </c>
    </row>
    <row r="3" spans="1:29" s="21" customFormat="1" x14ac:dyDescent="0.3">
      <c r="A3" s="5">
        <v>1</v>
      </c>
      <c r="B3" s="5">
        <v>4</v>
      </c>
      <c r="C3" s="5" t="s">
        <v>45</v>
      </c>
      <c r="D3" s="5">
        <v>17</v>
      </c>
      <c r="E3" s="64" t="s">
        <v>65</v>
      </c>
      <c r="F3" s="64" t="s">
        <v>29</v>
      </c>
      <c r="G3" s="64">
        <v>9</v>
      </c>
      <c r="H3" s="65">
        <v>145.22222222222223</v>
      </c>
      <c r="I3" s="65">
        <v>621.66666666666674</v>
      </c>
      <c r="J3" s="65">
        <v>557.77777777777783</v>
      </c>
      <c r="K3" s="65">
        <v>190.77777777777777</v>
      </c>
      <c r="L3" s="65">
        <v>6.2222222222222223</v>
      </c>
      <c r="M3" s="65">
        <v>251.99999999999997</v>
      </c>
      <c r="N3" s="65">
        <v>63.888888888888886</v>
      </c>
      <c r="O3" s="65">
        <v>1.3333333333333333</v>
      </c>
      <c r="P3" s="65">
        <v>4.8888888888888893</v>
      </c>
      <c r="Q3" s="65">
        <v>13.555555555555555</v>
      </c>
      <c r="R3" s="66">
        <v>0.40711111111111109</v>
      </c>
      <c r="S3" s="66">
        <v>0.44866666666666671</v>
      </c>
      <c r="T3" s="66">
        <f t="shared" ref="T3:T20" si="0">R3+S3</f>
        <v>0.85577777777777775</v>
      </c>
      <c r="U3" s="65">
        <v>27.666666666666668</v>
      </c>
    </row>
    <row r="4" spans="1:29" s="21" customFormat="1" x14ac:dyDescent="0.3">
      <c r="A4" s="5">
        <v>1</v>
      </c>
      <c r="B4" s="49">
        <v>7</v>
      </c>
      <c r="C4" s="49" t="s">
        <v>45</v>
      </c>
      <c r="D4" s="49">
        <v>10</v>
      </c>
      <c r="E4" s="64" t="s">
        <v>88</v>
      </c>
      <c r="F4" s="64" t="s">
        <v>29</v>
      </c>
      <c r="G4" s="64">
        <v>10</v>
      </c>
      <c r="H4" s="65">
        <v>160.4</v>
      </c>
      <c r="I4" s="65">
        <v>730.59999999999991</v>
      </c>
      <c r="J4" s="65">
        <v>652.29999999999995</v>
      </c>
      <c r="K4" s="65">
        <v>204.5</v>
      </c>
      <c r="L4" s="65">
        <v>7.9</v>
      </c>
      <c r="M4" s="65">
        <v>280.39999999999998</v>
      </c>
      <c r="N4" s="65">
        <v>78.3</v>
      </c>
      <c r="O4" s="65">
        <v>5</v>
      </c>
      <c r="P4" s="65">
        <v>3.4</v>
      </c>
      <c r="Q4" s="65">
        <v>11.1</v>
      </c>
      <c r="R4" s="66">
        <v>0.38930000000000009</v>
      </c>
      <c r="S4" s="66">
        <v>0.42980000000000002</v>
      </c>
      <c r="T4" s="66">
        <f t="shared" si="0"/>
        <v>0.81910000000000016</v>
      </c>
      <c r="U4" s="65">
        <v>10.5</v>
      </c>
    </row>
    <row r="5" spans="1:29" s="21" customFormat="1" x14ac:dyDescent="0.3">
      <c r="A5" s="5">
        <v>1</v>
      </c>
      <c r="B5" s="5">
        <v>22</v>
      </c>
      <c r="C5" s="5" t="s">
        <v>45</v>
      </c>
      <c r="D5" s="5">
        <v>10</v>
      </c>
      <c r="E5" s="64" t="s">
        <v>83</v>
      </c>
      <c r="F5" s="64" t="s">
        <v>32</v>
      </c>
      <c r="G5" s="64">
        <v>7</v>
      </c>
      <c r="H5" s="65">
        <v>149.14285714285714</v>
      </c>
      <c r="I5" s="65">
        <v>562.71428571428567</v>
      </c>
      <c r="J5" s="65">
        <v>458.57142857142856</v>
      </c>
      <c r="K5" s="65">
        <v>111.28571428571429</v>
      </c>
      <c r="L5" s="65">
        <v>21.714285714285715</v>
      </c>
      <c r="M5" s="65">
        <v>199.42857142857144</v>
      </c>
      <c r="N5" s="65">
        <v>104.14285714285714</v>
      </c>
      <c r="O5" s="65">
        <v>9.8571428571428577</v>
      </c>
      <c r="P5" s="65">
        <v>4.5714285714285712</v>
      </c>
      <c r="Q5" s="65">
        <v>7.8571428571428568</v>
      </c>
      <c r="R5" s="66">
        <v>0.39028571428571429</v>
      </c>
      <c r="S5" s="66">
        <v>0.43428571428571422</v>
      </c>
      <c r="T5" s="66">
        <f t="shared" si="0"/>
        <v>0.82457142857142851</v>
      </c>
      <c r="U5" s="65">
        <v>4.1428571428571432</v>
      </c>
    </row>
    <row r="6" spans="1:29" s="21" customFormat="1" x14ac:dyDescent="0.3">
      <c r="A6" s="5">
        <v>1</v>
      </c>
      <c r="B6" s="5">
        <v>28</v>
      </c>
      <c r="C6" s="5" t="s">
        <v>45</v>
      </c>
      <c r="D6" s="5">
        <v>10</v>
      </c>
      <c r="E6" s="64" t="s">
        <v>174</v>
      </c>
      <c r="F6" s="64" t="s">
        <v>34</v>
      </c>
      <c r="G6" s="64">
        <v>7</v>
      </c>
      <c r="H6" s="65">
        <v>147</v>
      </c>
      <c r="I6" s="65">
        <v>586.71428571428578</v>
      </c>
      <c r="J6" s="65">
        <v>540.28571428571433</v>
      </c>
      <c r="K6" s="65">
        <v>148.28571428571428</v>
      </c>
      <c r="L6" s="65">
        <v>8.5714285714285712</v>
      </c>
      <c r="M6" s="65">
        <v>204.71428571428569</v>
      </c>
      <c r="N6" s="65">
        <v>46.428571428571431</v>
      </c>
      <c r="O6" s="65">
        <v>1.7142857142857142</v>
      </c>
      <c r="P6" s="65">
        <v>4.8571428571428568</v>
      </c>
      <c r="Q6" s="65">
        <v>15.142857142857142</v>
      </c>
      <c r="R6" s="66">
        <v>0.32785714285714285</v>
      </c>
      <c r="S6" s="66">
        <v>0.37285714285714289</v>
      </c>
      <c r="T6" s="66">
        <f t="shared" si="0"/>
        <v>0.70071428571428573</v>
      </c>
      <c r="U6" s="65">
        <v>25.571428571428573</v>
      </c>
    </row>
    <row r="7" spans="1:29" s="21" customFormat="1" x14ac:dyDescent="0.3">
      <c r="A7" s="5">
        <v>1</v>
      </c>
      <c r="B7" s="5">
        <v>29</v>
      </c>
      <c r="C7" s="5" t="s">
        <v>45</v>
      </c>
      <c r="D7" s="5">
        <v>13</v>
      </c>
      <c r="E7" s="64" t="s">
        <v>59</v>
      </c>
      <c r="F7" s="64" t="s">
        <v>33</v>
      </c>
      <c r="G7" s="64">
        <v>9</v>
      </c>
      <c r="H7" s="65">
        <v>135.33333333333334</v>
      </c>
      <c r="I7" s="65">
        <v>555.77777777777783</v>
      </c>
      <c r="J7" s="65">
        <v>490.22222222222223</v>
      </c>
      <c r="K7" s="65">
        <v>143.44444444444446</v>
      </c>
      <c r="L7" s="65">
        <v>23.888888888888889</v>
      </c>
      <c r="M7" s="65">
        <v>249.55555555555554</v>
      </c>
      <c r="N7" s="65">
        <v>65.555555555555557</v>
      </c>
      <c r="O7" s="65">
        <v>2.6666666666666665</v>
      </c>
      <c r="P7" s="65">
        <v>5.8888888888888893</v>
      </c>
      <c r="Q7" s="65">
        <v>10.777777777777779</v>
      </c>
      <c r="R7" s="66">
        <v>0.37422222222222223</v>
      </c>
      <c r="S7" s="66">
        <v>0.50888888888888895</v>
      </c>
      <c r="T7" s="66">
        <f t="shared" si="0"/>
        <v>0.88311111111111118</v>
      </c>
      <c r="U7" s="65">
        <v>8.2222222222222214</v>
      </c>
    </row>
    <row r="8" spans="1:29" s="21" customFormat="1" x14ac:dyDescent="0.3">
      <c r="A8" s="5">
        <v>1</v>
      </c>
      <c r="B8" s="5">
        <v>37</v>
      </c>
      <c r="C8" s="5" t="s">
        <v>45</v>
      </c>
      <c r="D8" s="5">
        <v>15</v>
      </c>
      <c r="E8" s="64" t="s">
        <v>61</v>
      </c>
      <c r="F8" s="64" t="s">
        <v>33</v>
      </c>
      <c r="G8" s="64">
        <v>10</v>
      </c>
      <c r="H8" s="65">
        <v>144</v>
      </c>
      <c r="I8" s="65">
        <v>580.6</v>
      </c>
      <c r="J8" s="65">
        <v>512.9</v>
      </c>
      <c r="K8" s="65">
        <v>141</v>
      </c>
      <c r="L8" s="65">
        <v>29.2</v>
      </c>
      <c r="M8" s="65">
        <v>260.39999999999998</v>
      </c>
      <c r="N8" s="65">
        <v>67.7</v>
      </c>
      <c r="O8" s="65">
        <v>5.4</v>
      </c>
      <c r="P8" s="65">
        <v>4.5999999999999996</v>
      </c>
      <c r="Q8" s="65">
        <v>9.8000000000000007</v>
      </c>
      <c r="R8" s="66">
        <v>0.36280000000000001</v>
      </c>
      <c r="S8" s="66">
        <v>0.50679999999999992</v>
      </c>
      <c r="T8" s="66">
        <f t="shared" si="0"/>
        <v>0.86959999999999993</v>
      </c>
      <c r="U8" s="65">
        <v>18.3</v>
      </c>
    </row>
    <row r="9" spans="1:29" s="21" customFormat="1" x14ac:dyDescent="0.3">
      <c r="A9" s="5">
        <v>1</v>
      </c>
      <c r="B9" s="49">
        <v>38</v>
      </c>
      <c r="C9" s="49" t="s">
        <v>45</v>
      </c>
      <c r="D9" s="49">
        <v>3</v>
      </c>
      <c r="E9" s="64" t="s">
        <v>104</v>
      </c>
      <c r="F9" s="64" t="s">
        <v>78</v>
      </c>
      <c r="G9" s="64">
        <v>5</v>
      </c>
      <c r="H9" s="65">
        <v>137.4</v>
      </c>
      <c r="I9" s="65">
        <v>555.20000000000005</v>
      </c>
      <c r="J9" s="65">
        <v>520</v>
      </c>
      <c r="K9" s="65">
        <v>157.6</v>
      </c>
      <c r="L9" s="65">
        <v>17.399999999999999</v>
      </c>
      <c r="M9" s="65">
        <v>236.99999999999997</v>
      </c>
      <c r="N9" s="65">
        <v>35.200000000000003</v>
      </c>
      <c r="O9" s="65">
        <v>4.8</v>
      </c>
      <c r="P9" s="65">
        <v>4.4000000000000004</v>
      </c>
      <c r="Q9" s="65">
        <v>14.8</v>
      </c>
      <c r="R9" s="66">
        <v>0.34939999999999999</v>
      </c>
      <c r="S9" s="66">
        <v>0.45240000000000002</v>
      </c>
      <c r="T9" s="66">
        <f t="shared" si="0"/>
        <v>0.80180000000000007</v>
      </c>
      <c r="U9" s="65">
        <v>2.2000000000000002</v>
      </c>
    </row>
    <row r="10" spans="1:29" s="21" customFormat="1" x14ac:dyDescent="0.3">
      <c r="A10" s="5">
        <v>1</v>
      </c>
      <c r="B10" s="5">
        <v>42</v>
      </c>
      <c r="C10" s="5" t="s">
        <v>45</v>
      </c>
      <c r="D10" s="5">
        <v>22</v>
      </c>
      <c r="E10" s="64" t="s">
        <v>70</v>
      </c>
      <c r="F10" s="64" t="s">
        <v>32</v>
      </c>
      <c r="G10" s="64">
        <v>10</v>
      </c>
      <c r="H10" s="65">
        <v>143.5</v>
      </c>
      <c r="I10" s="65">
        <v>591.6</v>
      </c>
      <c r="J10" s="65">
        <v>522.9</v>
      </c>
      <c r="K10" s="65">
        <v>139.6</v>
      </c>
      <c r="L10" s="65">
        <v>29</v>
      </c>
      <c r="M10" s="65">
        <v>256.60000000000002</v>
      </c>
      <c r="N10" s="65">
        <v>68.7</v>
      </c>
      <c r="O10" s="65">
        <v>1.1000000000000001</v>
      </c>
      <c r="P10" s="65">
        <v>6.8</v>
      </c>
      <c r="Q10" s="65">
        <v>13.6</v>
      </c>
      <c r="R10" s="66">
        <v>0.34899999999999992</v>
      </c>
      <c r="S10" s="66">
        <v>0.48819999999999997</v>
      </c>
      <c r="T10" s="66">
        <f t="shared" si="0"/>
        <v>0.83719999999999994</v>
      </c>
      <c r="U10" s="65">
        <v>5.6</v>
      </c>
    </row>
    <row r="11" spans="1:29" s="21" customFormat="1" x14ac:dyDescent="0.3">
      <c r="A11" s="5">
        <v>1</v>
      </c>
      <c r="B11" s="49">
        <v>68</v>
      </c>
      <c r="C11" s="49" t="s">
        <v>45</v>
      </c>
      <c r="D11" s="49">
        <v>3</v>
      </c>
      <c r="E11" s="64" t="s">
        <v>139</v>
      </c>
      <c r="F11" s="64" t="s">
        <v>31</v>
      </c>
      <c r="G11" s="64">
        <v>10</v>
      </c>
      <c r="H11" s="65">
        <v>155.69999999999999</v>
      </c>
      <c r="I11" s="65">
        <v>633.9</v>
      </c>
      <c r="J11" s="65">
        <v>568.29999999999995</v>
      </c>
      <c r="K11" s="65">
        <v>144.1</v>
      </c>
      <c r="L11" s="65">
        <v>25.2</v>
      </c>
      <c r="M11" s="65">
        <v>244.10000000000002</v>
      </c>
      <c r="N11" s="65">
        <v>65.599999999999994</v>
      </c>
      <c r="O11" s="65">
        <v>3.5</v>
      </c>
      <c r="P11" s="65">
        <v>5.9</v>
      </c>
      <c r="Q11" s="65">
        <v>11.8</v>
      </c>
      <c r="R11" s="66">
        <v>0.33110000000000006</v>
      </c>
      <c r="S11" s="66">
        <v>0.42849999999999999</v>
      </c>
      <c r="T11" s="66">
        <f t="shared" si="0"/>
        <v>0.75960000000000005</v>
      </c>
      <c r="U11" s="65">
        <v>2.9</v>
      </c>
    </row>
    <row r="12" spans="1:29" s="21" customFormat="1" x14ac:dyDescent="0.3">
      <c r="A12" s="5">
        <v>1</v>
      </c>
      <c r="B12" s="5">
        <v>73</v>
      </c>
      <c r="C12" s="5" t="s">
        <v>45</v>
      </c>
      <c r="D12" s="5">
        <v>2</v>
      </c>
      <c r="E12" s="64" t="s">
        <v>132</v>
      </c>
      <c r="F12" s="64" t="s">
        <v>31</v>
      </c>
      <c r="G12" s="64">
        <v>10</v>
      </c>
      <c r="H12" s="65">
        <v>152.69999999999999</v>
      </c>
      <c r="I12" s="65">
        <v>619</v>
      </c>
      <c r="J12" s="65">
        <v>537.29999999999995</v>
      </c>
      <c r="K12" s="65">
        <v>137.19999999999999</v>
      </c>
      <c r="L12" s="65">
        <v>19.5</v>
      </c>
      <c r="M12" s="65">
        <v>222.8</v>
      </c>
      <c r="N12" s="65">
        <v>81.7</v>
      </c>
      <c r="O12" s="65">
        <v>5.3</v>
      </c>
      <c r="P12" s="65">
        <v>4.7</v>
      </c>
      <c r="Q12" s="65">
        <v>11.7</v>
      </c>
      <c r="R12" s="66">
        <v>0.35609999999999997</v>
      </c>
      <c r="S12" s="66">
        <v>0.41360000000000002</v>
      </c>
      <c r="T12" s="66">
        <f t="shared" si="0"/>
        <v>0.76970000000000005</v>
      </c>
      <c r="U12" s="65">
        <v>5.4</v>
      </c>
    </row>
    <row r="13" spans="1:29" s="21" customFormat="1" x14ac:dyDescent="0.3">
      <c r="A13" s="5">
        <v>1</v>
      </c>
      <c r="B13" s="5">
        <v>77</v>
      </c>
      <c r="C13" s="5" t="s">
        <v>45</v>
      </c>
      <c r="D13" s="5">
        <v>4</v>
      </c>
      <c r="E13" s="64" t="s">
        <v>111</v>
      </c>
      <c r="F13" s="64" t="s">
        <v>33</v>
      </c>
      <c r="G13" s="64">
        <v>7</v>
      </c>
      <c r="H13" s="65">
        <v>141.71428571428572</v>
      </c>
      <c r="I13" s="65">
        <v>582.57142857142856</v>
      </c>
      <c r="J13" s="65">
        <v>482.42857142857144</v>
      </c>
      <c r="K13" s="65">
        <v>118.85714285714286</v>
      </c>
      <c r="L13" s="65">
        <v>20.714285714285715</v>
      </c>
      <c r="M13" s="65">
        <v>205.71428571428572</v>
      </c>
      <c r="N13" s="65">
        <v>100.14285714285714</v>
      </c>
      <c r="O13" s="65">
        <v>1.4285714285714286</v>
      </c>
      <c r="P13" s="65">
        <v>5.7142857142857144</v>
      </c>
      <c r="Q13" s="65">
        <v>10.142857142857142</v>
      </c>
      <c r="R13" s="66">
        <v>0.37128571428571433</v>
      </c>
      <c r="S13" s="66">
        <v>0.41914285714285709</v>
      </c>
      <c r="T13" s="66">
        <f t="shared" si="0"/>
        <v>0.79042857142857148</v>
      </c>
      <c r="U13" s="65">
        <v>15.142857142857142</v>
      </c>
    </row>
    <row r="14" spans="1:29" s="21" customFormat="1" x14ac:dyDescent="0.3">
      <c r="A14" s="5">
        <v>1</v>
      </c>
      <c r="B14" s="5">
        <v>80</v>
      </c>
      <c r="C14" s="5" t="s">
        <v>45</v>
      </c>
      <c r="D14" s="5">
        <v>7</v>
      </c>
      <c r="E14" s="64" t="s">
        <v>86</v>
      </c>
      <c r="F14" s="64" t="s">
        <v>33</v>
      </c>
      <c r="G14" s="64">
        <v>6</v>
      </c>
      <c r="H14" s="65">
        <v>149.83333333333334</v>
      </c>
      <c r="I14" s="65">
        <v>611.66666666666663</v>
      </c>
      <c r="J14" s="65">
        <v>549.66666666666663</v>
      </c>
      <c r="K14" s="65">
        <v>156.83333333333334</v>
      </c>
      <c r="L14" s="65">
        <v>21.833333333333332</v>
      </c>
      <c r="M14" s="65">
        <v>258</v>
      </c>
      <c r="N14" s="65">
        <v>62</v>
      </c>
      <c r="O14" s="65">
        <v>1.8333333333333333</v>
      </c>
      <c r="P14" s="65">
        <v>4.833333333333333</v>
      </c>
      <c r="Q14" s="65">
        <v>12.166666666666666</v>
      </c>
      <c r="R14" s="66">
        <v>0.35583333333333328</v>
      </c>
      <c r="S14" s="66">
        <v>0.46600000000000003</v>
      </c>
      <c r="T14" s="66">
        <f t="shared" si="0"/>
        <v>0.8218333333333333</v>
      </c>
      <c r="U14" s="65">
        <v>18.333333333333332</v>
      </c>
    </row>
    <row r="15" spans="1:29" s="21" customFormat="1" x14ac:dyDescent="0.3">
      <c r="A15" s="5">
        <v>1</v>
      </c>
      <c r="B15" s="5">
        <v>88</v>
      </c>
      <c r="C15" s="5" t="s">
        <v>45</v>
      </c>
      <c r="D15" s="5">
        <v>3</v>
      </c>
      <c r="E15" s="64" t="s">
        <v>81</v>
      </c>
      <c r="F15" s="64" t="s">
        <v>29</v>
      </c>
      <c r="G15" s="64">
        <v>10</v>
      </c>
      <c r="H15" s="65">
        <v>147.1</v>
      </c>
      <c r="I15" s="65">
        <v>606.80000000000007</v>
      </c>
      <c r="J15" s="65">
        <v>550.1</v>
      </c>
      <c r="K15" s="65">
        <v>156</v>
      </c>
      <c r="L15" s="65">
        <v>22.6</v>
      </c>
      <c r="M15" s="65">
        <v>262.70000000000005</v>
      </c>
      <c r="N15" s="65">
        <v>56.7</v>
      </c>
      <c r="O15" s="65">
        <v>2.5</v>
      </c>
      <c r="P15" s="65">
        <v>6.1</v>
      </c>
      <c r="Q15" s="65">
        <v>12.7</v>
      </c>
      <c r="R15" s="66">
        <v>0.34869999999999995</v>
      </c>
      <c r="S15" s="66">
        <v>0.47660000000000002</v>
      </c>
      <c r="T15" s="66">
        <f t="shared" si="0"/>
        <v>0.82529999999999992</v>
      </c>
      <c r="U15" s="65">
        <v>3.9</v>
      </c>
    </row>
    <row r="16" spans="1:29" s="21" customFormat="1" x14ac:dyDescent="0.3">
      <c r="A16" s="5">
        <v>1</v>
      </c>
      <c r="B16" s="5">
        <v>98</v>
      </c>
      <c r="C16" s="5" t="s">
        <v>45</v>
      </c>
      <c r="D16" s="5">
        <v>1</v>
      </c>
      <c r="E16" s="64" t="s">
        <v>120</v>
      </c>
      <c r="F16" s="64" t="s">
        <v>33</v>
      </c>
      <c r="G16" s="64">
        <v>8</v>
      </c>
      <c r="H16" s="65">
        <v>151.125</v>
      </c>
      <c r="I16" s="65">
        <v>644.625</v>
      </c>
      <c r="J16" s="65">
        <v>562.75</v>
      </c>
      <c r="K16" s="65">
        <v>156.125</v>
      </c>
      <c r="L16" s="65">
        <v>14.5</v>
      </c>
      <c r="M16" s="65">
        <v>234.125</v>
      </c>
      <c r="N16" s="65">
        <v>81.875</v>
      </c>
      <c r="O16" s="65">
        <v>2.5</v>
      </c>
      <c r="P16" s="65">
        <v>5.625</v>
      </c>
      <c r="Q16" s="65">
        <v>10.5</v>
      </c>
      <c r="R16" s="66">
        <v>0.36874999999999997</v>
      </c>
      <c r="S16" s="66">
        <v>0.41612499999999997</v>
      </c>
      <c r="T16" s="66">
        <f t="shared" si="0"/>
        <v>0.78487499999999999</v>
      </c>
      <c r="U16" s="65">
        <v>19.625</v>
      </c>
    </row>
    <row r="17" spans="1:22" s="21" customFormat="1" x14ac:dyDescent="0.3">
      <c r="A17" s="5">
        <v>1</v>
      </c>
      <c r="B17" s="5">
        <v>110</v>
      </c>
      <c r="C17" s="5" t="s">
        <v>45</v>
      </c>
      <c r="D17" s="5">
        <v>2</v>
      </c>
      <c r="E17" s="64" t="s">
        <v>155</v>
      </c>
      <c r="F17" s="64" t="s">
        <v>31</v>
      </c>
      <c r="G17" s="64">
        <v>9</v>
      </c>
      <c r="H17" s="65">
        <v>141.66666666666666</v>
      </c>
      <c r="I17" s="65">
        <v>561.44444444444446</v>
      </c>
      <c r="J17" s="65">
        <v>490.33333333333331</v>
      </c>
      <c r="K17" s="65">
        <v>127.88888888888889</v>
      </c>
      <c r="L17" s="65">
        <v>14.222222222222221</v>
      </c>
      <c r="M17" s="65">
        <v>194.55555555555554</v>
      </c>
      <c r="N17" s="65">
        <v>71.111111111111114</v>
      </c>
      <c r="O17" s="65">
        <v>3.1111111111111112</v>
      </c>
      <c r="P17" s="65">
        <v>4.4444444444444446</v>
      </c>
      <c r="Q17" s="65">
        <v>9.7777777777777786</v>
      </c>
      <c r="R17" s="66">
        <v>0.3507777777777778</v>
      </c>
      <c r="S17" s="66">
        <v>0.38999999999999996</v>
      </c>
      <c r="T17" s="66">
        <f t="shared" si="0"/>
        <v>0.74077777777777776</v>
      </c>
      <c r="U17" s="65">
        <v>17.777777777777779</v>
      </c>
    </row>
    <row r="18" spans="1:22" s="21" customFormat="1" x14ac:dyDescent="0.3">
      <c r="A18" s="5">
        <v>1</v>
      </c>
      <c r="B18" s="5">
        <v>118</v>
      </c>
      <c r="C18" s="5" t="s">
        <v>45</v>
      </c>
      <c r="D18" s="5">
        <v>1</v>
      </c>
      <c r="E18" s="64" t="s">
        <v>128</v>
      </c>
      <c r="F18" s="64" t="s">
        <v>29</v>
      </c>
      <c r="G18" s="64">
        <v>5</v>
      </c>
      <c r="H18" s="65">
        <v>140.4</v>
      </c>
      <c r="I18" s="65">
        <v>550.79999999999995</v>
      </c>
      <c r="J18" s="65">
        <v>485.8</v>
      </c>
      <c r="K18" s="65">
        <v>128.19999999999999</v>
      </c>
      <c r="L18" s="65">
        <v>18.2</v>
      </c>
      <c r="M18" s="65">
        <v>208.39999999999998</v>
      </c>
      <c r="N18" s="65">
        <v>65</v>
      </c>
      <c r="O18" s="65">
        <v>4.2</v>
      </c>
      <c r="P18" s="65">
        <v>2.6</v>
      </c>
      <c r="Q18" s="65">
        <v>12.2</v>
      </c>
      <c r="R18" s="66">
        <v>0.3518</v>
      </c>
      <c r="S18" s="66">
        <v>0.42119999999999996</v>
      </c>
      <c r="T18" s="66">
        <f t="shared" si="0"/>
        <v>0.77299999999999991</v>
      </c>
      <c r="U18" s="65">
        <v>2.4</v>
      </c>
    </row>
    <row r="19" spans="1:22" s="21" customFormat="1" x14ac:dyDescent="0.3">
      <c r="A19" s="5">
        <v>1</v>
      </c>
      <c r="B19" s="5">
        <v>127</v>
      </c>
      <c r="C19" s="5" t="s">
        <v>45</v>
      </c>
      <c r="D19" s="5">
        <v>5</v>
      </c>
      <c r="E19" s="64" t="s">
        <v>115</v>
      </c>
      <c r="F19" s="64" t="s">
        <v>29</v>
      </c>
      <c r="G19" s="64">
        <v>9</v>
      </c>
      <c r="H19" s="65">
        <v>148</v>
      </c>
      <c r="I19" s="65">
        <v>608.33333333333337</v>
      </c>
      <c r="J19" s="65">
        <v>558</v>
      </c>
      <c r="K19" s="65">
        <v>154.11111111111111</v>
      </c>
      <c r="L19" s="65">
        <v>22.222222222222221</v>
      </c>
      <c r="M19" s="65">
        <v>253.33333333333331</v>
      </c>
      <c r="N19" s="65">
        <v>50.333333333333336</v>
      </c>
      <c r="O19" s="65">
        <v>3.3333333333333335</v>
      </c>
      <c r="P19" s="65">
        <v>4.5555555555555554</v>
      </c>
      <c r="Q19" s="65">
        <v>20.777777777777779</v>
      </c>
      <c r="R19" s="66">
        <v>0.33611111111111114</v>
      </c>
      <c r="S19" s="66">
        <v>0.45133333333333336</v>
      </c>
      <c r="T19" s="66">
        <f t="shared" si="0"/>
        <v>0.7874444444444445</v>
      </c>
      <c r="U19" s="65">
        <v>5.1111111111111107</v>
      </c>
    </row>
    <row r="20" spans="1:22" s="21" customFormat="1" x14ac:dyDescent="0.3">
      <c r="A20" s="5">
        <v>1</v>
      </c>
      <c r="B20" s="5">
        <v>143</v>
      </c>
      <c r="C20" s="5" t="s">
        <v>45</v>
      </c>
      <c r="D20" s="5">
        <v>0</v>
      </c>
      <c r="E20" s="64" t="s">
        <v>160</v>
      </c>
      <c r="F20" s="64" t="s">
        <v>33</v>
      </c>
      <c r="G20" s="64">
        <v>6</v>
      </c>
      <c r="H20" s="65">
        <v>136.83333333333334</v>
      </c>
      <c r="I20" s="65">
        <v>582.16666666666674</v>
      </c>
      <c r="J20" s="65">
        <v>554.83333333333337</v>
      </c>
      <c r="K20" s="65">
        <v>163.33333333333334</v>
      </c>
      <c r="L20" s="65">
        <v>7.333333333333333</v>
      </c>
      <c r="M20" s="65">
        <v>225.83333333333334</v>
      </c>
      <c r="N20" s="65">
        <v>27.333333333333332</v>
      </c>
      <c r="O20" s="65">
        <v>2.5</v>
      </c>
      <c r="P20" s="65">
        <v>4.333333333333333</v>
      </c>
      <c r="Q20" s="65">
        <v>5</v>
      </c>
      <c r="R20" s="66">
        <v>0.32833333333333337</v>
      </c>
      <c r="S20" s="66">
        <v>0.40733333333333333</v>
      </c>
      <c r="T20" s="66">
        <f t="shared" si="0"/>
        <v>0.73566666666666669</v>
      </c>
      <c r="U20" s="65">
        <v>33.333333333333336</v>
      </c>
    </row>
    <row r="21" spans="1:22" s="21" customFormat="1" x14ac:dyDescent="0.3">
      <c r="A21" s="5"/>
      <c r="B21" s="5"/>
      <c r="C21" s="5"/>
      <c r="D21" s="5"/>
      <c r="E21" s="4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  <c r="U21" s="7"/>
    </row>
    <row r="22" spans="1:22" s="21" customFormat="1" x14ac:dyDescent="0.3">
      <c r="A22" s="5"/>
      <c r="B22" s="5"/>
      <c r="C22" s="5"/>
      <c r="D22" s="5"/>
      <c r="E22" s="4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7"/>
    </row>
    <row r="23" spans="1:22" s="21" customFormat="1" x14ac:dyDescent="0.3">
      <c r="A23" s="5"/>
      <c r="B23" s="5"/>
      <c r="C23" s="5"/>
      <c r="D23" s="5"/>
      <c r="E23" s="4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  <c r="U23" s="7"/>
    </row>
    <row r="24" spans="1:22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2" s="4" customFormat="1" x14ac:dyDescent="0.3">
      <c r="A25" s="23">
        <f>SUM(A3:A24)</f>
        <v>18</v>
      </c>
      <c r="B25" s="23"/>
      <c r="C25" s="23"/>
      <c r="D25" s="23">
        <f>SUM(D3:D24)</f>
        <v>128</v>
      </c>
      <c r="E25" s="23"/>
      <c r="F25" s="23"/>
      <c r="G25" s="23"/>
      <c r="H25" s="23"/>
      <c r="I25" s="32">
        <f>SUM(I3:I24)</f>
        <v>10786.180555555555</v>
      </c>
      <c r="J25" s="32">
        <f>SUM(J3:J24)</f>
        <v>9594.4690476190481</v>
      </c>
      <c r="K25" s="32">
        <f>SUM(K3:K24)</f>
        <v>2679.1424603174601</v>
      </c>
      <c r="L25" s="32"/>
      <c r="M25" s="32">
        <f>SUM(M3:M24)</f>
        <v>4249.659920634921</v>
      </c>
      <c r="N25" s="32">
        <f>SUM(N3:N24)</f>
        <v>1191.7115079365078</v>
      </c>
      <c r="O25" s="32">
        <f>SUM(O3:O24)</f>
        <v>62.077777777777797</v>
      </c>
      <c r="P25" s="32">
        <f>SUM(P3:P24)</f>
        <v>88.212301587301582</v>
      </c>
      <c r="Q25" s="23"/>
      <c r="R25" s="28">
        <f>(K25+N25+O25)/(J25+N25+O25+P25)</f>
        <v>0.35961617575908994</v>
      </c>
      <c r="S25" s="28">
        <f>M25/J25</f>
        <v>0.4429280973801788</v>
      </c>
      <c r="T25" s="28">
        <f>R25+S25</f>
        <v>0.80254427313926868</v>
      </c>
      <c r="U25" s="32">
        <f>SUM(U3:U24)</f>
        <v>226.12658730158734</v>
      </c>
    </row>
    <row r="26" spans="1:22" s="4" customFormat="1" x14ac:dyDescent="0.3">
      <c r="R26" s="33"/>
    </row>
    <row r="27" spans="1:22" x14ac:dyDescent="0.3">
      <c r="A27" s="40" t="s">
        <v>36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</row>
    <row r="28" spans="1:22" s="30" customFormat="1" x14ac:dyDescent="0.3">
      <c r="A28" s="29" t="s">
        <v>9</v>
      </c>
      <c r="B28" s="29" t="s">
        <v>10</v>
      </c>
      <c r="C28" s="29" t="s">
        <v>11</v>
      </c>
      <c r="D28" s="29" t="s">
        <v>12</v>
      </c>
      <c r="E28" s="2" t="s">
        <v>13</v>
      </c>
      <c r="F28" s="2" t="s">
        <v>358</v>
      </c>
      <c r="G28" s="11" t="s">
        <v>38</v>
      </c>
      <c r="H28" s="2" t="s">
        <v>39</v>
      </c>
      <c r="I28" s="2" t="s">
        <v>15</v>
      </c>
      <c r="J28" s="2" t="s">
        <v>40</v>
      </c>
      <c r="K28" s="12" t="s">
        <v>41</v>
      </c>
      <c r="L28" s="2" t="s">
        <v>18</v>
      </c>
      <c r="M28" s="2" t="s">
        <v>42</v>
      </c>
      <c r="N28" s="2" t="s">
        <v>19</v>
      </c>
      <c r="O28" s="2" t="s">
        <v>43</v>
      </c>
      <c r="P28" s="2" t="s">
        <v>21</v>
      </c>
    </row>
    <row r="29" spans="1:22" s="21" customFormat="1" x14ac:dyDescent="0.3">
      <c r="A29" s="5">
        <v>1</v>
      </c>
      <c r="B29" s="5">
        <v>8</v>
      </c>
      <c r="C29" s="5" t="s">
        <v>45</v>
      </c>
      <c r="D29" s="5">
        <v>17</v>
      </c>
      <c r="E29" s="64" t="s">
        <v>225</v>
      </c>
      <c r="F29" s="64">
        <v>5</v>
      </c>
      <c r="G29" s="71">
        <v>3.0439999999999996</v>
      </c>
      <c r="H29" s="65">
        <v>0</v>
      </c>
      <c r="I29" s="65">
        <v>32.6</v>
      </c>
      <c r="J29" s="65">
        <v>31.4</v>
      </c>
      <c r="K29" s="65">
        <v>250.53400000000002</v>
      </c>
      <c r="L29" s="65">
        <v>219.6</v>
      </c>
      <c r="M29" s="65">
        <v>84.6</v>
      </c>
      <c r="N29" s="65">
        <v>15.4</v>
      </c>
      <c r="O29" s="65">
        <v>187.6</v>
      </c>
      <c r="P29" s="65">
        <v>82.6</v>
      </c>
      <c r="S29" s="45"/>
      <c r="T29" s="45"/>
      <c r="U29" s="45"/>
    </row>
    <row r="30" spans="1:22" s="21" customFormat="1" x14ac:dyDescent="0.3">
      <c r="A30" s="5">
        <v>1</v>
      </c>
      <c r="B30" s="5">
        <v>21</v>
      </c>
      <c r="C30" s="5" t="s">
        <v>45</v>
      </c>
      <c r="D30" s="5">
        <v>26</v>
      </c>
      <c r="E30" s="64" t="s">
        <v>219</v>
      </c>
      <c r="F30" s="64">
        <v>10</v>
      </c>
      <c r="G30" s="71">
        <v>2.9119999999999999</v>
      </c>
      <c r="H30" s="65">
        <v>0</v>
      </c>
      <c r="I30" s="65">
        <v>35.700000000000003</v>
      </c>
      <c r="J30" s="65">
        <v>35</v>
      </c>
      <c r="K30" s="65">
        <v>262.46699999999998</v>
      </c>
      <c r="L30" s="65">
        <v>233.5</v>
      </c>
      <c r="M30" s="65">
        <v>84.1</v>
      </c>
      <c r="N30" s="65">
        <v>18.600000000000001</v>
      </c>
      <c r="O30" s="65">
        <v>208.2</v>
      </c>
      <c r="P30" s="65">
        <v>71.099999999999994</v>
      </c>
      <c r="S30" s="45"/>
      <c r="T30" s="45"/>
      <c r="U30" s="45"/>
    </row>
    <row r="31" spans="1:22" s="21" customFormat="1" x14ac:dyDescent="0.3">
      <c r="A31" s="5">
        <v>1</v>
      </c>
      <c r="B31" s="5">
        <v>47</v>
      </c>
      <c r="C31" s="5" t="s">
        <v>45</v>
      </c>
      <c r="D31" s="5">
        <v>28</v>
      </c>
      <c r="E31" s="64" t="s">
        <v>264</v>
      </c>
      <c r="F31" s="64">
        <v>10</v>
      </c>
      <c r="G31" s="71">
        <v>3.4060000000000001</v>
      </c>
      <c r="H31" s="65">
        <v>0</v>
      </c>
      <c r="I31" s="65">
        <v>36</v>
      </c>
      <c r="J31" s="65">
        <v>35.4</v>
      </c>
      <c r="K31" s="65">
        <v>270.666</v>
      </c>
      <c r="L31" s="65">
        <v>250.7</v>
      </c>
      <c r="M31" s="65">
        <v>101.5</v>
      </c>
      <c r="N31" s="65">
        <v>30.1</v>
      </c>
      <c r="O31" s="65">
        <v>184.1</v>
      </c>
      <c r="P31" s="65">
        <v>51.8</v>
      </c>
      <c r="S31" s="45"/>
      <c r="T31" s="45"/>
      <c r="U31" s="45"/>
    </row>
    <row r="32" spans="1:22" s="21" customFormat="1" x14ac:dyDescent="0.3">
      <c r="A32" s="5">
        <v>1</v>
      </c>
      <c r="B32" s="49">
        <v>48</v>
      </c>
      <c r="C32" s="49" t="s">
        <v>45</v>
      </c>
      <c r="D32" s="49">
        <v>24</v>
      </c>
      <c r="E32" s="64" t="s">
        <v>339</v>
      </c>
      <c r="F32" s="64">
        <v>10</v>
      </c>
      <c r="G32" s="71">
        <v>3.2170000000000001</v>
      </c>
      <c r="H32" s="65">
        <v>0</v>
      </c>
      <c r="I32" s="65">
        <v>36.9</v>
      </c>
      <c r="J32" s="65">
        <v>36.6</v>
      </c>
      <c r="K32" s="65">
        <v>274.69899999999996</v>
      </c>
      <c r="L32" s="65">
        <v>241.3</v>
      </c>
      <c r="M32" s="65">
        <v>97.1</v>
      </c>
      <c r="N32" s="65">
        <v>23.8</v>
      </c>
      <c r="O32" s="65">
        <v>209.7</v>
      </c>
      <c r="P32" s="65">
        <v>96</v>
      </c>
      <c r="S32" s="45"/>
      <c r="T32" s="45"/>
      <c r="U32" s="45"/>
    </row>
    <row r="33" spans="1:21" s="21" customFormat="1" x14ac:dyDescent="0.3">
      <c r="A33" s="5">
        <v>1</v>
      </c>
      <c r="B33" s="49">
        <v>83</v>
      </c>
      <c r="C33" s="49" t="s">
        <v>45</v>
      </c>
      <c r="D33" s="49">
        <v>3</v>
      </c>
      <c r="E33" s="64" t="s">
        <v>308</v>
      </c>
      <c r="F33" s="64">
        <v>7</v>
      </c>
      <c r="G33" s="71">
        <v>3.455714285714286</v>
      </c>
      <c r="H33" s="65">
        <v>0</v>
      </c>
      <c r="I33" s="65">
        <v>39.142857142857146</v>
      </c>
      <c r="J33" s="65">
        <v>38.571428571428569</v>
      </c>
      <c r="K33" s="65">
        <v>289.43</v>
      </c>
      <c r="L33" s="65">
        <v>279.85714285714283</v>
      </c>
      <c r="M33" s="65">
        <v>110.14285714285714</v>
      </c>
      <c r="N33" s="65">
        <v>28.285714285714285</v>
      </c>
      <c r="O33" s="65">
        <v>209</v>
      </c>
      <c r="P33" s="65">
        <v>78.285714285714292</v>
      </c>
      <c r="S33" s="45"/>
      <c r="T33" s="45"/>
      <c r="U33" s="45"/>
    </row>
    <row r="34" spans="1:21" s="21" customFormat="1" x14ac:dyDescent="0.3">
      <c r="A34" s="5">
        <v>1</v>
      </c>
      <c r="B34" s="5">
        <v>93</v>
      </c>
      <c r="C34" s="5" t="s">
        <v>45</v>
      </c>
      <c r="D34" s="5">
        <v>3</v>
      </c>
      <c r="E34" s="64" t="s">
        <v>300</v>
      </c>
      <c r="F34" s="64">
        <v>6</v>
      </c>
      <c r="G34" s="71">
        <v>2.6966666666666668</v>
      </c>
      <c r="H34" s="65">
        <v>13.333333333333334</v>
      </c>
      <c r="I34" s="65">
        <v>50.166666666666664</v>
      </c>
      <c r="J34" s="65">
        <v>0</v>
      </c>
      <c r="K34" s="65">
        <v>80.943333333333342</v>
      </c>
      <c r="L34" s="65">
        <v>67.833333333333329</v>
      </c>
      <c r="M34" s="65">
        <v>23.333333333333332</v>
      </c>
      <c r="N34" s="65">
        <v>5.333333333333333</v>
      </c>
      <c r="O34" s="65">
        <v>42.333333333333336</v>
      </c>
      <c r="P34" s="65">
        <v>24.833333333333332</v>
      </c>
      <c r="S34" s="45"/>
      <c r="T34" s="45"/>
      <c r="U34" s="45"/>
    </row>
    <row r="35" spans="1:21" s="21" customFormat="1" x14ac:dyDescent="0.3">
      <c r="A35" s="5">
        <v>1</v>
      </c>
      <c r="B35" s="5">
        <v>113</v>
      </c>
      <c r="C35" s="5" t="s">
        <v>45</v>
      </c>
      <c r="D35" s="5">
        <v>3</v>
      </c>
      <c r="E35" s="64" t="s">
        <v>246</v>
      </c>
      <c r="F35" s="64">
        <v>5</v>
      </c>
      <c r="G35" s="71">
        <v>3.1700000000000004</v>
      </c>
      <c r="H35" s="65">
        <v>0.2</v>
      </c>
      <c r="I35" s="65">
        <v>36.799999999999997</v>
      </c>
      <c r="J35" s="65">
        <v>36.200000000000003</v>
      </c>
      <c r="K35" s="65">
        <v>257.26599999999996</v>
      </c>
      <c r="L35" s="65">
        <v>238.4</v>
      </c>
      <c r="M35" s="65">
        <v>91</v>
      </c>
      <c r="N35" s="65">
        <v>20.6</v>
      </c>
      <c r="O35" s="65">
        <v>118.8</v>
      </c>
      <c r="P35" s="65">
        <v>73.2</v>
      </c>
      <c r="S35" s="45"/>
      <c r="T35" s="45"/>
      <c r="U35" s="45"/>
    </row>
    <row r="36" spans="1:21" s="21" customFormat="1" x14ac:dyDescent="0.3">
      <c r="A36" s="5">
        <v>1</v>
      </c>
      <c r="B36" s="49">
        <v>123</v>
      </c>
      <c r="C36" s="49" t="s">
        <v>45</v>
      </c>
      <c r="D36" s="49">
        <v>1</v>
      </c>
      <c r="E36" s="64" t="s">
        <v>317</v>
      </c>
      <c r="F36" s="64">
        <v>8</v>
      </c>
      <c r="G36" s="71">
        <v>2.9812499999999997</v>
      </c>
      <c r="H36" s="65">
        <v>5.5</v>
      </c>
      <c r="I36" s="65">
        <v>54.375</v>
      </c>
      <c r="J36" s="65">
        <v>0.75</v>
      </c>
      <c r="K36" s="65">
        <v>97.126249999999999</v>
      </c>
      <c r="L36" s="65">
        <v>89.5</v>
      </c>
      <c r="M36" s="65">
        <v>32</v>
      </c>
      <c r="N36" s="65">
        <v>7.5</v>
      </c>
      <c r="O36" s="65">
        <v>45.875</v>
      </c>
      <c r="P36" s="65">
        <v>30.25</v>
      </c>
      <c r="S36" s="45"/>
      <c r="T36" s="45"/>
      <c r="U36" s="45"/>
    </row>
    <row r="37" spans="1:21" s="21" customFormat="1" x14ac:dyDescent="0.3">
      <c r="A37" s="5">
        <v>1</v>
      </c>
      <c r="B37" s="5">
        <v>125</v>
      </c>
      <c r="C37" s="5" t="s">
        <v>45</v>
      </c>
      <c r="D37" s="5">
        <v>5</v>
      </c>
      <c r="E37" s="64" t="s">
        <v>304</v>
      </c>
      <c r="F37" s="64">
        <v>6</v>
      </c>
      <c r="G37" s="71">
        <v>3.2950000000000004</v>
      </c>
      <c r="H37" s="65">
        <v>7.5</v>
      </c>
      <c r="I37" s="65">
        <v>44.666666666666664</v>
      </c>
      <c r="J37" s="65">
        <v>1.3333333333333333</v>
      </c>
      <c r="K37" s="65">
        <v>99.056666666666672</v>
      </c>
      <c r="L37" s="65">
        <v>93.666666666666671</v>
      </c>
      <c r="M37" s="65">
        <v>34.833333333333336</v>
      </c>
      <c r="N37" s="65">
        <v>7.166666666666667</v>
      </c>
      <c r="O37" s="65">
        <v>57.833333333333336</v>
      </c>
      <c r="P37" s="65">
        <v>28.166666666666668</v>
      </c>
      <c r="S37" s="45"/>
      <c r="T37" s="45"/>
      <c r="U37" s="45"/>
    </row>
    <row r="38" spans="1:21" s="21" customFormat="1" x14ac:dyDescent="0.3">
      <c r="A38" s="5">
        <v>1</v>
      </c>
      <c r="B38" s="5">
        <v>133</v>
      </c>
      <c r="C38" s="5" t="s">
        <v>45</v>
      </c>
      <c r="D38" s="5">
        <v>0</v>
      </c>
      <c r="E38" s="64" t="s">
        <v>250</v>
      </c>
      <c r="F38" s="64">
        <v>5</v>
      </c>
      <c r="G38" s="71">
        <v>3.5460000000000003</v>
      </c>
      <c r="H38" s="65">
        <v>0.2</v>
      </c>
      <c r="I38" s="65">
        <v>35.6</v>
      </c>
      <c r="J38" s="65">
        <v>34.6</v>
      </c>
      <c r="K38" s="65">
        <v>258.93400000000003</v>
      </c>
      <c r="L38" s="65">
        <v>242.8</v>
      </c>
      <c r="M38" s="65">
        <v>101</v>
      </c>
      <c r="N38" s="65">
        <v>22.4</v>
      </c>
      <c r="O38" s="65">
        <v>169.8</v>
      </c>
      <c r="P38" s="65">
        <v>74.599999999999994</v>
      </c>
      <c r="S38" s="45"/>
      <c r="T38" s="45"/>
      <c r="U38" s="45"/>
    </row>
    <row r="39" spans="1:21" s="21" customFormat="1" x14ac:dyDescent="0.3">
      <c r="A39" s="5">
        <v>1</v>
      </c>
      <c r="B39" s="49">
        <v>138</v>
      </c>
      <c r="C39" s="49" t="s">
        <v>45</v>
      </c>
      <c r="D39" s="49">
        <v>0</v>
      </c>
      <c r="E39" s="64" t="s">
        <v>332</v>
      </c>
      <c r="F39" s="64">
        <v>8</v>
      </c>
      <c r="G39" s="71">
        <v>3.2699999999999996</v>
      </c>
      <c r="H39" s="65">
        <v>6.375</v>
      </c>
      <c r="I39" s="65">
        <v>46.375</v>
      </c>
      <c r="J39" s="65">
        <v>16.375</v>
      </c>
      <c r="K39" s="65">
        <v>166.83250000000001</v>
      </c>
      <c r="L39" s="65">
        <v>159.25</v>
      </c>
      <c r="M39" s="65">
        <v>62.5</v>
      </c>
      <c r="N39" s="65">
        <v>12.125</v>
      </c>
      <c r="O39" s="65">
        <v>97.5</v>
      </c>
      <c r="P39" s="65">
        <v>41.5</v>
      </c>
      <c r="S39" s="45"/>
      <c r="T39" s="45"/>
      <c r="U39" s="45"/>
    </row>
    <row r="40" spans="1:21" s="21" customFormat="1" x14ac:dyDescent="0.3">
      <c r="A40" s="5">
        <v>1</v>
      </c>
      <c r="B40" s="49">
        <v>148</v>
      </c>
      <c r="C40" s="49" t="s">
        <v>45</v>
      </c>
      <c r="D40" s="49">
        <v>0</v>
      </c>
      <c r="E40" s="64" t="s">
        <v>307</v>
      </c>
      <c r="F40" s="64">
        <v>5</v>
      </c>
      <c r="G40" s="71">
        <v>3.464</v>
      </c>
      <c r="H40" s="65">
        <v>1.2</v>
      </c>
      <c r="I40" s="65">
        <v>39.200000000000003</v>
      </c>
      <c r="J40" s="65">
        <v>29</v>
      </c>
      <c r="K40" s="65">
        <v>229.46600000000004</v>
      </c>
      <c r="L40" s="65">
        <v>214.4</v>
      </c>
      <c r="M40" s="65">
        <v>88</v>
      </c>
      <c r="N40" s="65">
        <v>22.4</v>
      </c>
      <c r="O40" s="65">
        <v>141.19999999999999</v>
      </c>
      <c r="P40" s="65">
        <v>64.599999999999994</v>
      </c>
      <c r="S40" s="45"/>
      <c r="T40" s="45"/>
      <c r="U40" s="45"/>
    </row>
    <row r="41" spans="1:21" s="21" customFormat="1" x14ac:dyDescent="0.3">
      <c r="A41" s="5"/>
      <c r="B41" s="5"/>
      <c r="C41" s="5"/>
      <c r="D41" s="5"/>
      <c r="E41" s="58"/>
      <c r="F41" s="7"/>
      <c r="G41" s="13"/>
      <c r="H41" s="7"/>
      <c r="I41" s="7"/>
      <c r="J41" s="7"/>
      <c r="K41" s="14"/>
      <c r="L41" s="7"/>
      <c r="M41" s="7"/>
      <c r="N41" s="7"/>
      <c r="O41" s="7"/>
      <c r="P41" s="7"/>
      <c r="S41" s="45"/>
      <c r="T41" s="45"/>
      <c r="U41" s="45"/>
    </row>
    <row r="42" spans="1:21" s="21" customFormat="1" x14ac:dyDescent="0.3">
      <c r="A42" s="5"/>
      <c r="B42" s="5"/>
      <c r="C42" s="5"/>
      <c r="D42" s="5"/>
      <c r="E42" s="36"/>
      <c r="F42" s="7"/>
      <c r="G42" s="13"/>
      <c r="H42" s="7"/>
      <c r="I42" s="7"/>
      <c r="J42" s="7"/>
      <c r="K42" s="39"/>
      <c r="L42" s="7"/>
      <c r="M42" s="7"/>
      <c r="N42" s="7"/>
      <c r="O42" s="7"/>
      <c r="P42" s="7"/>
      <c r="S42" s="45"/>
      <c r="T42" s="45"/>
      <c r="U42" s="45"/>
    </row>
    <row r="43" spans="1:2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2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2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21" s="4" customFormat="1" x14ac:dyDescent="0.3">
      <c r="A46" s="23">
        <f>SUM(A29:A45)</f>
        <v>12</v>
      </c>
      <c r="B46" s="23"/>
      <c r="C46" s="23"/>
      <c r="D46" s="23">
        <f>SUM(D29:D45)</f>
        <v>110</v>
      </c>
      <c r="E46" s="23"/>
      <c r="F46" s="23"/>
      <c r="G46" s="31">
        <f>(9*M46)/K46</f>
        <v>3.2280754834552816</v>
      </c>
      <c r="H46" s="23"/>
      <c r="I46" s="23"/>
      <c r="J46" s="23"/>
      <c r="K46" s="32">
        <f>SUM(K29:K45)</f>
        <v>2537.4207500000002</v>
      </c>
      <c r="L46" s="23"/>
      <c r="M46" s="32">
        <f>SUM(M29:M45)</f>
        <v>910.10952380952369</v>
      </c>
      <c r="N46" s="23"/>
      <c r="O46" s="23"/>
      <c r="P46" s="23"/>
    </row>
  </sheetData>
  <autoFilter ref="A2:AC2" xr:uid="{892252A3-A1AE-4FD2-8F5B-08B9F452F801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89DF-C06B-466D-A57E-4BE09678C4B0}">
  <sheetPr>
    <tabColor theme="8"/>
  </sheetPr>
  <dimension ref="A1:AC46"/>
  <sheetViews>
    <sheetView workbookViewId="0">
      <selection activeCell="L22" sqref="L22"/>
    </sheetView>
  </sheetViews>
  <sheetFormatPr defaultColWidth="8.88671875" defaultRowHeight="15.6" x14ac:dyDescent="0.3"/>
  <cols>
    <col min="1" max="1" width="11.109375" style="9" bestFit="1" customWidth="1"/>
    <col min="2" max="2" width="10" style="9" bestFit="1" customWidth="1"/>
    <col min="3" max="3" width="11.77734375" style="9" bestFit="1" customWidth="1"/>
    <col min="4" max="4" width="11.21875" style="9" bestFit="1" customWidth="1"/>
    <col min="5" max="5" width="25.5546875" style="9" bestFit="1" customWidth="1"/>
    <col min="6" max="6" width="10.109375" style="9" bestFit="1" customWidth="1"/>
    <col min="7" max="7" width="17" style="9" bestFit="1" customWidth="1"/>
    <col min="8" max="8" width="6.88671875" style="9" bestFit="1" customWidth="1"/>
    <col min="9" max="10" width="8" style="9" bestFit="1" customWidth="1"/>
    <col min="11" max="11" width="6.88671875" style="9" bestFit="1" customWidth="1"/>
    <col min="12" max="12" width="8.109375" style="9" bestFit="1" customWidth="1"/>
    <col min="13" max="13" width="7.77734375" style="9" bestFit="1" customWidth="1"/>
    <col min="14" max="14" width="7.88671875" style="9" bestFit="1" customWidth="1"/>
    <col min="15" max="15" width="9.33203125" style="9" bestFit="1" customWidth="1"/>
    <col min="16" max="16" width="7.44140625" style="9" bestFit="1" customWidth="1"/>
    <col min="17" max="17" width="9.5546875" style="9" bestFit="1" customWidth="1"/>
    <col min="18" max="18" width="9.44140625" style="9" bestFit="1" customWidth="1"/>
    <col min="19" max="19" width="8.77734375" style="9" bestFit="1" customWidth="1"/>
    <col min="20" max="20" width="9.21875" style="9" bestFit="1" customWidth="1"/>
    <col min="21" max="21" width="7.6640625" style="9" bestFit="1" customWidth="1"/>
    <col min="22" max="22" width="3.44140625" style="9" bestFit="1" customWidth="1"/>
    <col min="23" max="23" width="6.109375" style="9" customWidth="1"/>
    <col min="24" max="24" width="8.33203125" style="9" bestFit="1" customWidth="1"/>
    <col min="25" max="27" width="6" style="10" bestFit="1" customWidth="1"/>
    <col min="28" max="28" width="4.33203125" style="9" bestFit="1" customWidth="1"/>
    <col min="29" max="16384" width="8.88671875" style="9"/>
  </cols>
  <sheetData>
    <row r="1" spans="1:29" x14ac:dyDescent="0.3">
      <c r="A1" s="19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43"/>
      <c r="Z1" s="43"/>
      <c r="AA1" s="43"/>
      <c r="AB1" s="27"/>
    </row>
    <row r="2" spans="1:29" x14ac:dyDescent="0.3">
      <c r="A2" s="1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14</v>
      </c>
      <c r="G2" s="2" t="s">
        <v>359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3" t="s">
        <v>25</v>
      </c>
      <c r="S2" s="3" t="s">
        <v>26</v>
      </c>
      <c r="T2" s="3" t="s">
        <v>27</v>
      </c>
      <c r="U2" s="2" t="s">
        <v>28</v>
      </c>
      <c r="Y2" s="9"/>
      <c r="Z2" s="9"/>
      <c r="AA2" s="9"/>
    </row>
    <row r="3" spans="1:29" s="21" customFormat="1" x14ac:dyDescent="0.3">
      <c r="A3" s="5">
        <v>1</v>
      </c>
      <c r="B3" s="49">
        <v>2</v>
      </c>
      <c r="C3" s="49" t="s">
        <v>360</v>
      </c>
      <c r="D3" s="49">
        <v>17</v>
      </c>
      <c r="E3" s="64" t="s">
        <v>119</v>
      </c>
      <c r="F3" s="64" t="s">
        <v>33</v>
      </c>
      <c r="G3" s="64">
        <v>5</v>
      </c>
      <c r="H3" s="65">
        <v>141.19999999999999</v>
      </c>
      <c r="I3" s="65">
        <v>527.6</v>
      </c>
      <c r="J3" s="65">
        <v>472.4</v>
      </c>
      <c r="K3" s="65">
        <v>124.2</v>
      </c>
      <c r="L3" s="65">
        <v>17</v>
      </c>
      <c r="M3" s="65">
        <v>209</v>
      </c>
      <c r="N3" s="65">
        <v>55.2</v>
      </c>
      <c r="O3" s="65">
        <v>3</v>
      </c>
      <c r="P3" s="65">
        <v>2.8</v>
      </c>
      <c r="Q3" s="65">
        <v>11.8</v>
      </c>
      <c r="R3" s="66">
        <v>0.34240000000000004</v>
      </c>
      <c r="S3" s="66">
        <v>0.44259999999999999</v>
      </c>
      <c r="T3" s="66">
        <f t="shared" ref="T3:T19" si="0">R3+S3</f>
        <v>0.78500000000000003</v>
      </c>
      <c r="U3" s="65">
        <v>5.4</v>
      </c>
    </row>
    <row r="4" spans="1:29" s="21" customFormat="1" x14ac:dyDescent="0.3">
      <c r="A4" s="5">
        <v>1</v>
      </c>
      <c r="B4" s="49">
        <v>12</v>
      </c>
      <c r="C4" s="49" t="s">
        <v>360</v>
      </c>
      <c r="D4" s="49">
        <v>10</v>
      </c>
      <c r="E4" s="64" t="s">
        <v>193</v>
      </c>
      <c r="F4" s="64" t="s">
        <v>34</v>
      </c>
      <c r="G4" s="64">
        <v>8</v>
      </c>
      <c r="H4" s="65">
        <v>143.875</v>
      </c>
      <c r="I4" s="65">
        <v>609.5</v>
      </c>
      <c r="J4" s="65">
        <v>565.25</v>
      </c>
      <c r="K4" s="65">
        <v>147</v>
      </c>
      <c r="L4" s="65">
        <v>6.375</v>
      </c>
      <c r="M4" s="65">
        <v>194.125</v>
      </c>
      <c r="N4" s="65">
        <v>44.25</v>
      </c>
      <c r="O4" s="65">
        <v>3.25</v>
      </c>
      <c r="P4" s="65">
        <v>5</v>
      </c>
      <c r="Q4" s="65">
        <v>7.125</v>
      </c>
      <c r="R4" s="66">
        <v>0.31537500000000002</v>
      </c>
      <c r="S4" s="66">
        <v>0.34275000000000005</v>
      </c>
      <c r="T4" s="66">
        <f t="shared" si="0"/>
        <v>0.65812500000000007</v>
      </c>
      <c r="U4" s="65">
        <v>37.625</v>
      </c>
      <c r="AA4" s="45"/>
      <c r="AB4" s="45"/>
      <c r="AC4" s="45"/>
    </row>
    <row r="5" spans="1:29" s="21" customFormat="1" x14ac:dyDescent="0.3">
      <c r="A5" s="5">
        <v>1</v>
      </c>
      <c r="B5" s="5">
        <v>32</v>
      </c>
      <c r="C5" s="5" t="s">
        <v>360</v>
      </c>
      <c r="D5" s="5">
        <v>18</v>
      </c>
      <c r="E5" s="64" t="s">
        <v>118</v>
      </c>
      <c r="F5" s="64" t="s">
        <v>30</v>
      </c>
      <c r="G5" s="64">
        <v>7</v>
      </c>
      <c r="H5" s="65">
        <v>149.42857142857142</v>
      </c>
      <c r="I5" s="65">
        <v>609</v>
      </c>
      <c r="J5" s="65">
        <v>526.57142857142856</v>
      </c>
      <c r="K5" s="65">
        <v>140</v>
      </c>
      <c r="L5" s="65">
        <v>15</v>
      </c>
      <c r="M5" s="65">
        <v>219.85714285714283</v>
      </c>
      <c r="N5" s="65">
        <v>82.428571428571431</v>
      </c>
      <c r="O5" s="65">
        <v>7.7142857142857144</v>
      </c>
      <c r="P5" s="65">
        <v>4</v>
      </c>
      <c r="Q5" s="65">
        <v>9.5714285714285712</v>
      </c>
      <c r="R5" s="66">
        <v>0.37014285714285716</v>
      </c>
      <c r="S5" s="66">
        <v>0.41642857142857143</v>
      </c>
      <c r="T5" s="66">
        <f t="shared" si="0"/>
        <v>0.78657142857142859</v>
      </c>
      <c r="U5" s="65">
        <v>11.428571428571429</v>
      </c>
    </row>
    <row r="6" spans="1:29" s="21" customFormat="1" x14ac:dyDescent="0.3">
      <c r="A6" s="5">
        <v>1</v>
      </c>
      <c r="B6" s="5">
        <v>34</v>
      </c>
      <c r="C6" s="5" t="s">
        <v>360</v>
      </c>
      <c r="D6" s="5">
        <v>16</v>
      </c>
      <c r="E6" s="64" t="s">
        <v>79</v>
      </c>
      <c r="F6" s="64" t="s">
        <v>31</v>
      </c>
      <c r="G6" s="64">
        <v>6</v>
      </c>
      <c r="H6" s="65">
        <v>145.33333333333334</v>
      </c>
      <c r="I6" s="65">
        <v>619.33333333333337</v>
      </c>
      <c r="J6" s="65">
        <v>575.83333333333337</v>
      </c>
      <c r="K6" s="65">
        <v>179.5</v>
      </c>
      <c r="L6" s="65">
        <v>12.333333333333334</v>
      </c>
      <c r="M6" s="65">
        <v>275.66666666666669</v>
      </c>
      <c r="N6" s="65">
        <v>43.5</v>
      </c>
      <c r="O6" s="65">
        <v>1</v>
      </c>
      <c r="P6" s="65">
        <v>4.666666666666667</v>
      </c>
      <c r="Q6" s="65">
        <v>8.5</v>
      </c>
      <c r="R6" s="66">
        <v>0.35549999999999998</v>
      </c>
      <c r="S6" s="66">
        <v>0.47383333333333333</v>
      </c>
      <c r="T6" s="66">
        <f t="shared" si="0"/>
        <v>0.82933333333333326</v>
      </c>
      <c r="U6" s="65">
        <v>16</v>
      </c>
    </row>
    <row r="7" spans="1:29" s="21" customFormat="1" x14ac:dyDescent="0.3">
      <c r="A7" s="5">
        <v>1</v>
      </c>
      <c r="B7" s="5">
        <v>57</v>
      </c>
      <c r="C7" s="5" t="s">
        <v>360</v>
      </c>
      <c r="D7" s="5">
        <v>13</v>
      </c>
      <c r="E7" s="64" t="s">
        <v>58</v>
      </c>
      <c r="F7" s="64" t="s">
        <v>33</v>
      </c>
      <c r="G7" s="64">
        <v>6</v>
      </c>
      <c r="H7" s="65">
        <v>142.5</v>
      </c>
      <c r="I7" s="65">
        <v>578</v>
      </c>
      <c r="J7" s="65">
        <v>526.16666666666663</v>
      </c>
      <c r="K7" s="65">
        <v>154.16666666666666</v>
      </c>
      <c r="L7" s="65">
        <v>31.166666666666668</v>
      </c>
      <c r="M7" s="65">
        <v>281.16666666666663</v>
      </c>
      <c r="N7" s="65">
        <v>51.833333333333336</v>
      </c>
      <c r="O7" s="65">
        <v>4.833333333333333</v>
      </c>
      <c r="P7" s="65">
        <v>5.833333333333333</v>
      </c>
      <c r="Q7" s="65">
        <v>15.166666666666666</v>
      </c>
      <c r="R7" s="66">
        <v>0.35666666666666669</v>
      </c>
      <c r="S7" s="66">
        <v>0.52916666666666667</v>
      </c>
      <c r="T7" s="66">
        <f t="shared" si="0"/>
        <v>0.88583333333333336</v>
      </c>
      <c r="U7" s="65">
        <v>6</v>
      </c>
    </row>
    <row r="8" spans="1:29" s="21" customFormat="1" x14ac:dyDescent="0.3">
      <c r="A8" s="5">
        <v>1</v>
      </c>
      <c r="B8" s="5">
        <v>67</v>
      </c>
      <c r="C8" s="5" t="s">
        <v>360</v>
      </c>
      <c r="D8" s="5">
        <v>15</v>
      </c>
      <c r="E8" s="64" t="s">
        <v>71</v>
      </c>
      <c r="F8" s="64" t="s">
        <v>33</v>
      </c>
      <c r="G8" s="64">
        <v>10</v>
      </c>
      <c r="H8" s="65">
        <v>147.9</v>
      </c>
      <c r="I8" s="65">
        <v>645.79999999999995</v>
      </c>
      <c r="J8" s="65">
        <v>572</v>
      </c>
      <c r="K8" s="65">
        <v>156.5</v>
      </c>
      <c r="L8" s="65">
        <v>28</v>
      </c>
      <c r="M8" s="65">
        <v>276.20000000000005</v>
      </c>
      <c r="N8" s="65">
        <v>73.8</v>
      </c>
      <c r="O8" s="65">
        <v>3.8</v>
      </c>
      <c r="P8" s="65">
        <v>5.5</v>
      </c>
      <c r="Q8" s="65">
        <v>9</v>
      </c>
      <c r="R8" s="66">
        <v>0.35660000000000003</v>
      </c>
      <c r="S8" s="66">
        <v>0.47870000000000001</v>
      </c>
      <c r="T8" s="66">
        <f t="shared" si="0"/>
        <v>0.83530000000000004</v>
      </c>
      <c r="U8" s="65">
        <v>38</v>
      </c>
    </row>
    <row r="9" spans="1:29" s="21" customFormat="1" x14ac:dyDescent="0.3">
      <c r="A9" s="5">
        <v>1</v>
      </c>
      <c r="B9" s="5">
        <v>72</v>
      </c>
      <c r="C9" s="5" t="s">
        <v>360</v>
      </c>
      <c r="D9" s="5">
        <v>17</v>
      </c>
      <c r="E9" s="64" t="s">
        <v>142</v>
      </c>
      <c r="F9" s="64" t="s">
        <v>32</v>
      </c>
      <c r="G9" s="64">
        <v>10</v>
      </c>
      <c r="H9" s="65">
        <v>139.69999999999999</v>
      </c>
      <c r="I9" s="65">
        <v>568.59999999999991</v>
      </c>
      <c r="J9" s="65">
        <v>525.79999999999995</v>
      </c>
      <c r="K9" s="65">
        <v>153.6</v>
      </c>
      <c r="L9" s="65">
        <v>11.2</v>
      </c>
      <c r="M9" s="65">
        <v>216</v>
      </c>
      <c r="N9" s="65">
        <v>42.8</v>
      </c>
      <c r="O9" s="65">
        <v>4.2</v>
      </c>
      <c r="P9" s="65">
        <v>5.7</v>
      </c>
      <c r="Q9" s="65">
        <v>15.5</v>
      </c>
      <c r="R9" s="66">
        <v>0.3468</v>
      </c>
      <c r="S9" s="66">
        <v>0.40849999999999992</v>
      </c>
      <c r="T9" s="66">
        <f t="shared" si="0"/>
        <v>0.75529999999999986</v>
      </c>
      <c r="U9" s="65">
        <v>4.8</v>
      </c>
    </row>
    <row r="10" spans="1:29" s="21" customFormat="1" x14ac:dyDescent="0.3">
      <c r="A10" s="5">
        <v>1</v>
      </c>
      <c r="B10" s="5">
        <v>78</v>
      </c>
      <c r="C10" s="5" t="s">
        <v>360</v>
      </c>
      <c r="D10" s="5">
        <v>9</v>
      </c>
      <c r="E10" s="64" t="s">
        <v>101</v>
      </c>
      <c r="F10" s="64" t="s">
        <v>29</v>
      </c>
      <c r="G10" s="64">
        <v>8</v>
      </c>
      <c r="H10" s="65">
        <v>144.125</v>
      </c>
      <c r="I10" s="65">
        <v>599.25</v>
      </c>
      <c r="J10" s="65">
        <v>547.5</v>
      </c>
      <c r="K10" s="65">
        <v>157.25</v>
      </c>
      <c r="L10" s="65">
        <v>16.75</v>
      </c>
      <c r="M10" s="65">
        <v>250.625</v>
      </c>
      <c r="N10" s="65">
        <v>51.75</v>
      </c>
      <c r="O10" s="65">
        <v>5.125</v>
      </c>
      <c r="P10" s="65">
        <v>5.875</v>
      </c>
      <c r="Q10" s="65">
        <v>12.625</v>
      </c>
      <c r="R10" s="66">
        <v>0.35175000000000001</v>
      </c>
      <c r="S10" s="66">
        <v>0.45725000000000005</v>
      </c>
      <c r="T10" s="66">
        <f t="shared" si="0"/>
        <v>0.80900000000000005</v>
      </c>
      <c r="U10" s="65">
        <v>48.375</v>
      </c>
    </row>
    <row r="11" spans="1:29" s="21" customFormat="1" x14ac:dyDescent="0.3">
      <c r="A11" s="5">
        <v>1</v>
      </c>
      <c r="B11" s="5">
        <v>92</v>
      </c>
      <c r="C11" s="5" t="s">
        <v>360</v>
      </c>
      <c r="D11" s="5">
        <v>2</v>
      </c>
      <c r="E11" s="64" t="s">
        <v>69</v>
      </c>
      <c r="F11" s="64" t="s">
        <v>29</v>
      </c>
      <c r="G11" s="64">
        <v>6</v>
      </c>
      <c r="H11" s="65">
        <v>130</v>
      </c>
      <c r="I11" s="65">
        <v>500.83333333333331</v>
      </c>
      <c r="J11" s="65">
        <v>426.33333333333331</v>
      </c>
      <c r="K11" s="65">
        <v>116.33333333333333</v>
      </c>
      <c r="L11" s="65">
        <v>21.333333333333332</v>
      </c>
      <c r="M11" s="65">
        <v>199.83333333333331</v>
      </c>
      <c r="N11" s="65">
        <v>74.5</v>
      </c>
      <c r="O11" s="65">
        <v>2.3333333333333335</v>
      </c>
      <c r="P11" s="65">
        <v>5.166666666666667</v>
      </c>
      <c r="Q11" s="65">
        <v>11.333333333333334</v>
      </c>
      <c r="R11" s="66">
        <v>0.37833333333333341</v>
      </c>
      <c r="S11" s="66">
        <v>0.46233333333333332</v>
      </c>
      <c r="T11" s="66">
        <f t="shared" si="0"/>
        <v>0.84066666666666667</v>
      </c>
      <c r="U11" s="65">
        <v>1.1666666666666667</v>
      </c>
    </row>
    <row r="12" spans="1:29" s="21" customFormat="1" x14ac:dyDescent="0.3">
      <c r="A12" s="5">
        <v>1</v>
      </c>
      <c r="B12" s="49">
        <v>97</v>
      </c>
      <c r="C12" s="49" t="s">
        <v>360</v>
      </c>
      <c r="D12" s="49">
        <v>6</v>
      </c>
      <c r="E12" s="64" t="s">
        <v>129</v>
      </c>
      <c r="F12" s="64" t="s">
        <v>32</v>
      </c>
      <c r="G12" s="64">
        <v>7</v>
      </c>
      <c r="H12" s="65">
        <v>133.42857142857142</v>
      </c>
      <c r="I12" s="65">
        <v>507.71428571428567</v>
      </c>
      <c r="J12" s="65">
        <v>436.85714285714283</v>
      </c>
      <c r="K12" s="65">
        <v>111.28571428571429</v>
      </c>
      <c r="L12" s="65">
        <v>15</v>
      </c>
      <c r="M12" s="65">
        <v>183.85714285714289</v>
      </c>
      <c r="N12" s="65">
        <v>70.857142857142861</v>
      </c>
      <c r="O12" s="65">
        <v>3.7142857142857144</v>
      </c>
      <c r="P12" s="65">
        <v>5.4285714285714288</v>
      </c>
      <c r="Q12" s="65">
        <v>7.7142857142857144</v>
      </c>
      <c r="R12" s="66">
        <v>0.35571428571428571</v>
      </c>
      <c r="S12" s="66">
        <v>0.41714285714285715</v>
      </c>
      <c r="T12" s="66">
        <f t="shared" si="0"/>
        <v>0.77285714285714291</v>
      </c>
      <c r="U12" s="65">
        <v>3</v>
      </c>
    </row>
    <row r="13" spans="1:29" s="21" customFormat="1" x14ac:dyDescent="0.3">
      <c r="A13" s="5">
        <v>1</v>
      </c>
      <c r="B13" s="5">
        <v>99</v>
      </c>
      <c r="C13" s="5" t="s">
        <v>360</v>
      </c>
      <c r="D13" s="5">
        <v>6</v>
      </c>
      <c r="E13" s="64" t="s">
        <v>100</v>
      </c>
      <c r="F13" s="64" t="s">
        <v>31</v>
      </c>
      <c r="G13" s="64">
        <v>7</v>
      </c>
      <c r="H13" s="65">
        <v>153.71428571428572</v>
      </c>
      <c r="I13" s="65">
        <v>621.42857142857144</v>
      </c>
      <c r="J13" s="65">
        <v>536.85714285714289</v>
      </c>
      <c r="K13" s="65">
        <v>142.42857142857142</v>
      </c>
      <c r="L13" s="65">
        <v>23.142857142857142</v>
      </c>
      <c r="M13" s="65">
        <v>238.85714285714283</v>
      </c>
      <c r="N13" s="65">
        <v>84.571428571428569</v>
      </c>
      <c r="O13" s="65">
        <v>4.2857142857142856</v>
      </c>
      <c r="P13" s="65">
        <v>6.8571428571428568</v>
      </c>
      <c r="Q13" s="65">
        <v>13.857142857142858</v>
      </c>
      <c r="R13" s="66">
        <v>0.36585714285714283</v>
      </c>
      <c r="S13" s="66">
        <v>0.4454285714285714</v>
      </c>
      <c r="T13" s="66">
        <f t="shared" si="0"/>
        <v>0.81128571428571417</v>
      </c>
      <c r="U13" s="65">
        <v>2.1428571428571428</v>
      </c>
    </row>
    <row r="14" spans="1:29" s="21" customFormat="1" x14ac:dyDescent="0.3">
      <c r="A14" s="5">
        <v>1</v>
      </c>
      <c r="B14" s="49">
        <v>107</v>
      </c>
      <c r="C14" s="49" t="s">
        <v>360</v>
      </c>
      <c r="D14" s="49">
        <v>3</v>
      </c>
      <c r="E14" s="64" t="s">
        <v>122</v>
      </c>
      <c r="F14" s="64" t="s">
        <v>31</v>
      </c>
      <c r="G14" s="64">
        <v>8</v>
      </c>
      <c r="H14" s="65">
        <v>150.125</v>
      </c>
      <c r="I14" s="65">
        <v>612.375</v>
      </c>
      <c r="J14" s="65">
        <v>514.625</v>
      </c>
      <c r="K14" s="65">
        <v>127.625</v>
      </c>
      <c r="L14" s="65">
        <v>21.5</v>
      </c>
      <c r="M14" s="65">
        <v>216.625</v>
      </c>
      <c r="N14" s="65">
        <v>97.75</v>
      </c>
      <c r="O14" s="65">
        <v>2.5</v>
      </c>
      <c r="P14" s="65">
        <v>5.875</v>
      </c>
      <c r="Q14" s="65">
        <v>7.5</v>
      </c>
      <c r="R14" s="66">
        <v>0.36525000000000002</v>
      </c>
      <c r="S14" s="66">
        <v>0.41587499999999999</v>
      </c>
      <c r="T14" s="66">
        <f t="shared" si="0"/>
        <v>0.78112500000000007</v>
      </c>
      <c r="U14" s="65">
        <v>6.75</v>
      </c>
    </row>
    <row r="15" spans="1:29" s="21" customFormat="1" x14ac:dyDescent="0.3">
      <c r="A15" s="5">
        <v>1</v>
      </c>
      <c r="B15" s="49">
        <v>108</v>
      </c>
      <c r="C15" s="49" t="s">
        <v>360</v>
      </c>
      <c r="D15" s="49">
        <v>7</v>
      </c>
      <c r="E15" s="64" t="s">
        <v>106</v>
      </c>
      <c r="F15" s="64" t="s">
        <v>33</v>
      </c>
      <c r="G15" s="64">
        <v>10</v>
      </c>
      <c r="H15" s="65">
        <v>146.19999999999999</v>
      </c>
      <c r="I15" s="65">
        <v>605.79999999999995</v>
      </c>
      <c r="J15" s="65">
        <v>545.29999999999995</v>
      </c>
      <c r="K15" s="65">
        <v>154.9</v>
      </c>
      <c r="L15" s="65">
        <v>15.9</v>
      </c>
      <c r="M15" s="65">
        <v>241.8</v>
      </c>
      <c r="N15" s="65">
        <v>60.5</v>
      </c>
      <c r="O15" s="65">
        <v>2.5</v>
      </c>
      <c r="P15" s="65">
        <v>7</v>
      </c>
      <c r="Q15" s="65">
        <v>11.4</v>
      </c>
      <c r="R15" s="66">
        <v>0.35399999999999998</v>
      </c>
      <c r="S15" s="66">
        <v>0.44329999999999997</v>
      </c>
      <c r="T15" s="66">
        <f t="shared" si="0"/>
        <v>0.7972999999999999</v>
      </c>
      <c r="U15" s="65">
        <v>29.4</v>
      </c>
    </row>
    <row r="16" spans="1:29" s="21" customFormat="1" x14ac:dyDescent="0.3">
      <c r="A16" s="5">
        <v>1</v>
      </c>
      <c r="B16" s="5">
        <v>117</v>
      </c>
      <c r="C16" s="5" t="s">
        <v>360</v>
      </c>
      <c r="D16" s="5">
        <v>1</v>
      </c>
      <c r="E16" s="64" t="s">
        <v>178</v>
      </c>
      <c r="F16" s="64" t="s">
        <v>30</v>
      </c>
      <c r="G16" s="64">
        <v>8</v>
      </c>
      <c r="H16" s="65">
        <v>141.75</v>
      </c>
      <c r="I16" s="65">
        <v>631.25</v>
      </c>
      <c r="J16" s="65">
        <v>587.375</v>
      </c>
      <c r="K16" s="65">
        <v>167.25</v>
      </c>
      <c r="L16" s="65">
        <v>2.125</v>
      </c>
      <c r="M16" s="65">
        <v>211.125</v>
      </c>
      <c r="N16" s="65">
        <v>43.875</v>
      </c>
      <c r="O16" s="65">
        <v>2.125</v>
      </c>
      <c r="P16" s="65">
        <v>3</v>
      </c>
      <c r="Q16" s="65">
        <v>11.375</v>
      </c>
      <c r="R16" s="66">
        <v>0.33387500000000003</v>
      </c>
      <c r="S16" s="66">
        <v>0.358875</v>
      </c>
      <c r="T16" s="66">
        <f t="shared" si="0"/>
        <v>0.69274999999999998</v>
      </c>
      <c r="U16" s="65">
        <v>12.5</v>
      </c>
    </row>
    <row r="17" spans="1:29" s="21" customFormat="1" x14ac:dyDescent="0.3">
      <c r="A17" s="5">
        <v>1</v>
      </c>
      <c r="B17" s="49">
        <v>122</v>
      </c>
      <c r="C17" s="49" t="s">
        <v>360</v>
      </c>
      <c r="D17" s="49">
        <v>1</v>
      </c>
      <c r="E17" s="64" t="s">
        <v>211</v>
      </c>
      <c r="F17" s="64" t="s">
        <v>34</v>
      </c>
      <c r="G17" s="64">
        <v>8</v>
      </c>
      <c r="H17" s="65">
        <v>148.5</v>
      </c>
      <c r="I17" s="65">
        <v>503.875</v>
      </c>
      <c r="J17" s="65">
        <v>454.5</v>
      </c>
      <c r="K17" s="65">
        <v>106</v>
      </c>
      <c r="L17" s="65">
        <v>1.5</v>
      </c>
      <c r="M17" s="65">
        <v>129.875</v>
      </c>
      <c r="N17" s="65">
        <v>49.375</v>
      </c>
      <c r="O17" s="65">
        <v>3.875</v>
      </c>
      <c r="P17" s="65">
        <v>3.375</v>
      </c>
      <c r="Q17" s="65">
        <v>5.625</v>
      </c>
      <c r="R17" s="66">
        <v>0.3095</v>
      </c>
      <c r="S17" s="66">
        <v>0.28337500000000004</v>
      </c>
      <c r="T17" s="66">
        <f t="shared" si="0"/>
        <v>0.59287500000000004</v>
      </c>
      <c r="U17" s="65">
        <v>14.625</v>
      </c>
      <c r="AA17" s="45"/>
      <c r="AB17" s="45"/>
      <c r="AC17" s="45"/>
    </row>
    <row r="18" spans="1:29" s="21" customFormat="1" x14ac:dyDescent="0.3">
      <c r="A18" s="5">
        <v>1</v>
      </c>
      <c r="B18" s="5">
        <v>134</v>
      </c>
      <c r="C18" s="5" t="s">
        <v>360</v>
      </c>
      <c r="D18" s="5">
        <v>0</v>
      </c>
      <c r="E18" s="64" t="s">
        <v>82</v>
      </c>
      <c r="F18" s="64" t="s">
        <v>29</v>
      </c>
      <c r="G18" s="64">
        <v>9</v>
      </c>
      <c r="H18" s="65">
        <v>144</v>
      </c>
      <c r="I18" s="65">
        <v>574.11111111111109</v>
      </c>
      <c r="J18" s="65">
        <v>519.22222222222217</v>
      </c>
      <c r="K18" s="65">
        <v>157.55555555555554</v>
      </c>
      <c r="L18" s="65">
        <v>15.333333333333334</v>
      </c>
      <c r="M18" s="65">
        <v>236.33333333333334</v>
      </c>
      <c r="N18" s="65">
        <v>54.888888888888886</v>
      </c>
      <c r="O18" s="65">
        <v>4.4444444444444446</v>
      </c>
      <c r="P18" s="65">
        <v>5.2222222222222223</v>
      </c>
      <c r="Q18" s="65">
        <v>12.666666666666666</v>
      </c>
      <c r="R18" s="66">
        <v>0.37044444444444441</v>
      </c>
      <c r="S18" s="66">
        <v>0.4545555555555556</v>
      </c>
      <c r="T18" s="66">
        <f t="shared" si="0"/>
        <v>0.82499999999999996</v>
      </c>
      <c r="U18" s="65">
        <v>2.4444444444444446</v>
      </c>
    </row>
    <row r="19" spans="1:29" s="21" customFormat="1" x14ac:dyDescent="0.3">
      <c r="A19" s="5">
        <v>1</v>
      </c>
      <c r="B19" s="5">
        <v>144</v>
      </c>
      <c r="C19" s="5" t="s">
        <v>360</v>
      </c>
      <c r="D19" s="5">
        <v>0</v>
      </c>
      <c r="E19" s="64" t="s">
        <v>109</v>
      </c>
      <c r="F19" s="64" t="s">
        <v>29</v>
      </c>
      <c r="G19" s="64">
        <v>5</v>
      </c>
      <c r="H19" s="65">
        <v>145.4</v>
      </c>
      <c r="I19" s="65">
        <v>580.4</v>
      </c>
      <c r="J19" s="65">
        <v>519.4</v>
      </c>
      <c r="K19" s="65">
        <v>131.4</v>
      </c>
      <c r="L19" s="65">
        <v>27.8</v>
      </c>
      <c r="M19" s="65">
        <v>242</v>
      </c>
      <c r="N19" s="65">
        <v>61</v>
      </c>
      <c r="O19" s="65">
        <v>3.8</v>
      </c>
      <c r="P19" s="65">
        <v>4.8</v>
      </c>
      <c r="Q19" s="65">
        <v>12.4</v>
      </c>
      <c r="R19" s="66">
        <v>0.33239999999999997</v>
      </c>
      <c r="S19" s="66">
        <v>0.45860000000000001</v>
      </c>
      <c r="T19" s="66">
        <f t="shared" si="0"/>
        <v>0.79099999999999993</v>
      </c>
      <c r="U19" s="65">
        <v>8.4</v>
      </c>
    </row>
    <row r="20" spans="1:29" s="21" customFormat="1" x14ac:dyDescent="0.3">
      <c r="A20" s="5"/>
      <c r="B20" s="5"/>
      <c r="C20" s="5"/>
      <c r="D20" s="5"/>
      <c r="E20" s="5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S20" s="8"/>
      <c r="T20" s="8"/>
      <c r="U20" s="7"/>
    </row>
    <row r="21" spans="1:29" s="21" customFormat="1" x14ac:dyDescent="0.3">
      <c r="A21" s="5"/>
      <c r="B21" s="5"/>
      <c r="C21" s="5"/>
      <c r="D21" s="5"/>
      <c r="E21" s="36"/>
      <c r="F21" s="7"/>
      <c r="G21" s="7"/>
      <c r="H21" s="7"/>
      <c r="I21" s="34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  <c r="U21" s="7"/>
    </row>
    <row r="22" spans="1:29" s="21" customFormat="1" x14ac:dyDescent="0.3">
      <c r="A22" s="5"/>
      <c r="B22" s="5"/>
      <c r="C22" s="5"/>
      <c r="D22" s="5"/>
      <c r="E22" s="5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7"/>
    </row>
    <row r="23" spans="1:29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6"/>
      <c r="S23" s="46"/>
      <c r="T23" s="46"/>
      <c r="U23" s="5"/>
      <c r="Y23" s="9"/>
      <c r="Z23" s="9"/>
      <c r="AA23" s="9"/>
    </row>
    <row r="24" spans="1:29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6"/>
      <c r="S24" s="46"/>
      <c r="T24" s="46"/>
      <c r="U24" s="5"/>
      <c r="Y24" s="9"/>
      <c r="Z24" s="9"/>
      <c r="AA24" s="9"/>
    </row>
    <row r="25" spans="1:29" s="4" customFormat="1" x14ac:dyDescent="0.3">
      <c r="A25" s="23">
        <f>SUM(A3:A24)</f>
        <v>17</v>
      </c>
      <c r="B25" s="23"/>
      <c r="C25" s="23"/>
      <c r="D25" s="23">
        <f>SUM(D3:D24)</f>
        <v>141</v>
      </c>
      <c r="E25" s="23"/>
      <c r="F25" s="23"/>
      <c r="G25" s="23"/>
      <c r="H25" s="23"/>
      <c r="I25" s="32">
        <f>SUM(I3:I24)</f>
        <v>9894.870634920635</v>
      </c>
      <c r="J25" s="32">
        <f>SUM(J3:J24)</f>
        <v>8851.99126984127</v>
      </c>
      <c r="K25" s="32">
        <f>SUM(K3:K24)</f>
        <v>2426.9948412698413</v>
      </c>
      <c r="L25" s="32"/>
      <c r="M25" s="32">
        <f>SUM(M3:M24)</f>
        <v>3822.9464285714284</v>
      </c>
      <c r="N25" s="32">
        <f>SUM(N3:N24)</f>
        <v>1042.879365079365</v>
      </c>
      <c r="O25" s="32">
        <f>SUM(O3:O24)</f>
        <v>62.500396825396827</v>
      </c>
      <c r="P25" s="32">
        <f>SUM(P3:P24)</f>
        <v>86.099603174603175</v>
      </c>
      <c r="Q25" s="23"/>
      <c r="R25" s="28">
        <f>(K25+N25+O25)/(J25+N25+O25+P25)</f>
        <v>0.35170856087264463</v>
      </c>
      <c r="S25" s="28">
        <f>M25/J25</f>
        <v>0.43187417520351667</v>
      </c>
      <c r="T25" s="28">
        <f>R25+S25</f>
        <v>0.78358273607616136</v>
      </c>
      <c r="U25" s="23">
        <f>SUM(U3:U24)</f>
        <v>248.0575396825397</v>
      </c>
    </row>
    <row r="26" spans="1:29" x14ac:dyDescent="0.3">
      <c r="R26" s="10"/>
      <c r="S26" s="10"/>
      <c r="T26" s="10"/>
      <c r="Y26" s="9"/>
      <c r="Z26" s="9"/>
      <c r="AA26" s="9"/>
    </row>
    <row r="27" spans="1:29" x14ac:dyDescent="0.3">
      <c r="A27" s="40" t="s">
        <v>36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</row>
    <row r="28" spans="1:29" s="30" customFormat="1" x14ac:dyDescent="0.3">
      <c r="A28" s="29" t="s">
        <v>9</v>
      </c>
      <c r="B28" s="29" t="s">
        <v>10</v>
      </c>
      <c r="C28" s="29" t="s">
        <v>11</v>
      </c>
      <c r="D28" s="29" t="s">
        <v>12</v>
      </c>
      <c r="E28" s="2" t="s">
        <v>13</v>
      </c>
      <c r="F28" s="2" t="s">
        <v>358</v>
      </c>
      <c r="G28" s="11" t="s">
        <v>38</v>
      </c>
      <c r="H28" s="2" t="s">
        <v>39</v>
      </c>
      <c r="I28" s="2" t="s">
        <v>15</v>
      </c>
      <c r="J28" s="2" t="s">
        <v>40</v>
      </c>
      <c r="K28" s="12" t="s">
        <v>41</v>
      </c>
      <c r="L28" s="2" t="s">
        <v>18</v>
      </c>
      <c r="M28" s="2" t="s">
        <v>42</v>
      </c>
      <c r="N28" s="2" t="s">
        <v>19</v>
      </c>
      <c r="O28" s="2" t="s">
        <v>43</v>
      </c>
      <c r="P28" s="2" t="s">
        <v>21</v>
      </c>
      <c r="S28" s="44"/>
      <c r="T28" s="44"/>
      <c r="U28" s="44"/>
    </row>
    <row r="29" spans="1:29" s="21" customFormat="1" x14ac:dyDescent="0.3">
      <c r="A29" s="5">
        <v>1</v>
      </c>
      <c r="B29" s="49">
        <v>16</v>
      </c>
      <c r="C29" s="49" t="s">
        <v>360</v>
      </c>
      <c r="D29" s="49">
        <v>11</v>
      </c>
      <c r="E29" s="64" t="s">
        <v>331</v>
      </c>
      <c r="F29" s="64">
        <v>10</v>
      </c>
      <c r="G29" s="71">
        <v>2.9199999999999995</v>
      </c>
      <c r="H29" s="65">
        <v>20.9</v>
      </c>
      <c r="I29" s="65">
        <v>64.099999999999994</v>
      </c>
      <c r="J29" s="65">
        <v>2.9</v>
      </c>
      <c r="K29" s="65">
        <v>121.9</v>
      </c>
      <c r="L29" s="65">
        <v>103.8</v>
      </c>
      <c r="M29" s="65">
        <v>39.1</v>
      </c>
      <c r="N29" s="65">
        <v>8.4</v>
      </c>
      <c r="O29" s="65">
        <v>97.3</v>
      </c>
      <c r="P29" s="65">
        <v>35.299999999999997</v>
      </c>
      <c r="S29" s="45"/>
      <c r="T29" s="45"/>
      <c r="U29" s="45"/>
    </row>
    <row r="30" spans="1:29" s="21" customFormat="1" x14ac:dyDescent="0.3">
      <c r="A30" s="5">
        <v>1</v>
      </c>
      <c r="B30" s="5">
        <v>17</v>
      </c>
      <c r="C30" s="5" t="s">
        <v>360</v>
      </c>
      <c r="D30" s="5">
        <v>13</v>
      </c>
      <c r="E30" s="64" t="s">
        <v>305</v>
      </c>
      <c r="F30" s="64">
        <v>8</v>
      </c>
      <c r="G30" s="71">
        <v>3.375</v>
      </c>
      <c r="H30" s="65">
        <v>0.375</v>
      </c>
      <c r="I30" s="65">
        <v>35.375</v>
      </c>
      <c r="J30" s="65">
        <v>32.25</v>
      </c>
      <c r="K30" s="65">
        <v>237.25</v>
      </c>
      <c r="L30" s="65">
        <v>218.375</v>
      </c>
      <c r="M30" s="65">
        <v>88.625</v>
      </c>
      <c r="N30" s="65">
        <v>23</v>
      </c>
      <c r="O30" s="65">
        <v>140</v>
      </c>
      <c r="P30" s="65">
        <v>65.25</v>
      </c>
      <c r="S30" s="45"/>
      <c r="T30" s="45"/>
      <c r="U30" s="45"/>
    </row>
    <row r="31" spans="1:29" s="21" customFormat="1" x14ac:dyDescent="0.3">
      <c r="A31" s="5">
        <v>1</v>
      </c>
      <c r="B31" s="49">
        <v>27</v>
      </c>
      <c r="C31" s="49" t="s">
        <v>360</v>
      </c>
      <c r="D31" s="49">
        <v>10</v>
      </c>
      <c r="E31" s="64" t="s">
        <v>329</v>
      </c>
      <c r="F31" s="64">
        <v>7</v>
      </c>
      <c r="G31" s="71">
        <v>3.4728571428571429</v>
      </c>
      <c r="H31" s="65">
        <v>0.42857142857142855</v>
      </c>
      <c r="I31" s="65">
        <v>38.142857142857146</v>
      </c>
      <c r="J31" s="65">
        <v>36.571428571428569</v>
      </c>
      <c r="K31" s="65">
        <v>243.62000000000003</v>
      </c>
      <c r="L31" s="65">
        <v>247</v>
      </c>
      <c r="M31" s="65">
        <v>93.857142857142861</v>
      </c>
      <c r="N31" s="65">
        <v>16</v>
      </c>
      <c r="O31" s="65">
        <v>147.85714285714286</v>
      </c>
      <c r="P31" s="65">
        <v>68.428571428571431</v>
      </c>
      <c r="S31" s="45"/>
      <c r="T31" s="45"/>
      <c r="U31" s="45"/>
    </row>
    <row r="32" spans="1:29" s="21" customFormat="1" x14ac:dyDescent="0.3">
      <c r="A32" s="5">
        <v>1</v>
      </c>
      <c r="B32" s="49">
        <v>52</v>
      </c>
      <c r="C32" s="49" t="s">
        <v>360</v>
      </c>
      <c r="D32" s="49">
        <v>8</v>
      </c>
      <c r="E32" s="64" t="s">
        <v>321</v>
      </c>
      <c r="F32" s="64">
        <v>10</v>
      </c>
      <c r="G32" s="71">
        <v>3.2789999999999999</v>
      </c>
      <c r="H32" s="65">
        <v>0.8</v>
      </c>
      <c r="I32" s="65">
        <v>40.700000000000003</v>
      </c>
      <c r="J32" s="65">
        <v>37.6</v>
      </c>
      <c r="K32" s="65">
        <v>288.10000000000002</v>
      </c>
      <c r="L32" s="65">
        <v>264.2</v>
      </c>
      <c r="M32" s="65">
        <v>104.5</v>
      </c>
      <c r="N32" s="65">
        <v>25.9</v>
      </c>
      <c r="O32" s="65">
        <v>186.6</v>
      </c>
      <c r="P32" s="65">
        <v>92</v>
      </c>
      <c r="S32" s="45"/>
      <c r="T32" s="45"/>
      <c r="U32" s="45"/>
    </row>
    <row r="33" spans="1:27" s="21" customFormat="1" x14ac:dyDescent="0.3">
      <c r="A33" s="5">
        <v>1</v>
      </c>
      <c r="B33" s="49">
        <v>54</v>
      </c>
      <c r="C33" s="49" t="s">
        <v>360</v>
      </c>
      <c r="D33" s="49">
        <v>19</v>
      </c>
      <c r="E33" s="64" t="s">
        <v>353</v>
      </c>
      <c r="F33" s="64">
        <v>9</v>
      </c>
      <c r="G33" s="71">
        <v>3.1266666666666665</v>
      </c>
      <c r="H33" s="65">
        <v>0.1111111111111111</v>
      </c>
      <c r="I33" s="65">
        <v>36.666666666666664</v>
      </c>
      <c r="J33" s="65">
        <v>35.666666666666664</v>
      </c>
      <c r="K33" s="65">
        <v>262.22222222222223</v>
      </c>
      <c r="L33" s="65">
        <v>228.88888888888889</v>
      </c>
      <c r="M33" s="65">
        <v>90</v>
      </c>
      <c r="N33" s="65">
        <v>17.888888888888889</v>
      </c>
      <c r="O33" s="65">
        <v>173.88888888888889</v>
      </c>
      <c r="P33" s="65">
        <v>85.333333333333329</v>
      </c>
      <c r="S33" s="45"/>
      <c r="T33" s="45"/>
      <c r="U33" s="45"/>
    </row>
    <row r="34" spans="1:27" s="21" customFormat="1" x14ac:dyDescent="0.3">
      <c r="A34" s="5">
        <v>1</v>
      </c>
      <c r="B34" s="5">
        <v>55</v>
      </c>
      <c r="C34" s="5" t="s">
        <v>360</v>
      </c>
      <c r="D34" s="5">
        <v>12</v>
      </c>
      <c r="E34" s="64" t="s">
        <v>230</v>
      </c>
      <c r="F34" s="64">
        <v>8</v>
      </c>
      <c r="G34" s="71">
        <v>3.1825000000000001</v>
      </c>
      <c r="H34" s="65">
        <v>0</v>
      </c>
      <c r="I34" s="65">
        <v>36.875</v>
      </c>
      <c r="J34" s="65">
        <v>36</v>
      </c>
      <c r="K34" s="65">
        <v>271.99874999999997</v>
      </c>
      <c r="L34" s="65">
        <v>227.625</v>
      </c>
      <c r="M34" s="65">
        <v>92.125</v>
      </c>
      <c r="N34" s="65">
        <v>28.25</v>
      </c>
      <c r="O34" s="65">
        <v>152.375</v>
      </c>
      <c r="P34" s="65">
        <v>67.125</v>
      </c>
      <c r="S34" s="45"/>
      <c r="T34" s="45"/>
      <c r="U34" s="45"/>
    </row>
    <row r="35" spans="1:27" s="21" customFormat="1" x14ac:dyDescent="0.3">
      <c r="A35" s="5">
        <v>1</v>
      </c>
      <c r="B35" s="49">
        <v>57</v>
      </c>
      <c r="C35" s="49" t="s">
        <v>360</v>
      </c>
      <c r="D35" s="49">
        <v>11</v>
      </c>
      <c r="E35" s="64" t="s">
        <v>312</v>
      </c>
      <c r="F35" s="64">
        <v>8</v>
      </c>
      <c r="G35" s="71">
        <v>2.94</v>
      </c>
      <c r="H35" s="65">
        <v>21.625</v>
      </c>
      <c r="I35" s="65">
        <v>73.125</v>
      </c>
      <c r="J35" s="65">
        <v>0.125</v>
      </c>
      <c r="K35" s="65">
        <v>133.12375000000003</v>
      </c>
      <c r="L35" s="65">
        <v>118.125</v>
      </c>
      <c r="M35" s="65">
        <v>42.25</v>
      </c>
      <c r="N35" s="65">
        <v>7</v>
      </c>
      <c r="O35" s="65">
        <v>88</v>
      </c>
      <c r="P35" s="65">
        <v>48.875</v>
      </c>
      <c r="S35" s="45"/>
      <c r="T35" s="45"/>
      <c r="U35" s="45"/>
    </row>
    <row r="36" spans="1:27" s="21" customFormat="1" x14ac:dyDescent="0.3">
      <c r="A36" s="5">
        <v>1</v>
      </c>
      <c r="B36" s="49">
        <v>87</v>
      </c>
      <c r="C36" s="49" t="s">
        <v>360</v>
      </c>
      <c r="D36" s="49">
        <v>2</v>
      </c>
      <c r="E36" s="64" t="s">
        <v>345</v>
      </c>
      <c r="F36" s="64">
        <v>5</v>
      </c>
      <c r="G36" s="71">
        <v>3.004</v>
      </c>
      <c r="H36" s="65">
        <v>18.399999999999999</v>
      </c>
      <c r="I36" s="65">
        <v>53.4</v>
      </c>
      <c r="J36" s="65">
        <v>3.2</v>
      </c>
      <c r="K36" s="65">
        <v>104.4</v>
      </c>
      <c r="L36" s="65">
        <v>94.2</v>
      </c>
      <c r="M36" s="65">
        <v>35.4</v>
      </c>
      <c r="N36" s="65">
        <v>4</v>
      </c>
      <c r="O36" s="65">
        <v>84.6</v>
      </c>
      <c r="P36" s="65">
        <v>43.2</v>
      </c>
      <c r="S36" s="45"/>
      <c r="T36" s="45"/>
      <c r="U36" s="45"/>
    </row>
    <row r="37" spans="1:27" s="21" customFormat="1" x14ac:dyDescent="0.3">
      <c r="A37" s="5">
        <v>1</v>
      </c>
      <c r="B37" s="5">
        <v>90</v>
      </c>
      <c r="C37" s="5" t="s">
        <v>360</v>
      </c>
      <c r="D37" s="5">
        <v>3</v>
      </c>
      <c r="E37" s="64" t="s">
        <v>278</v>
      </c>
      <c r="F37" s="64">
        <v>10</v>
      </c>
      <c r="G37" s="71">
        <v>3.3250000000000002</v>
      </c>
      <c r="H37" s="65">
        <v>0.5</v>
      </c>
      <c r="I37" s="65">
        <v>33.700000000000003</v>
      </c>
      <c r="J37" s="65">
        <v>31.3</v>
      </c>
      <c r="K37" s="65">
        <v>228.13400000000001</v>
      </c>
      <c r="L37" s="65">
        <v>211.9</v>
      </c>
      <c r="M37" s="65">
        <v>83.7</v>
      </c>
      <c r="N37" s="65">
        <v>17.3</v>
      </c>
      <c r="O37" s="65">
        <v>158.69999999999999</v>
      </c>
      <c r="P37" s="65">
        <v>74.7</v>
      </c>
      <c r="S37" s="45"/>
      <c r="T37" s="45"/>
      <c r="U37" s="45"/>
    </row>
    <row r="38" spans="1:27" s="21" customFormat="1" x14ac:dyDescent="0.3">
      <c r="A38" s="5">
        <v>1</v>
      </c>
      <c r="B38" s="49">
        <v>102</v>
      </c>
      <c r="C38" s="49" t="s">
        <v>360</v>
      </c>
      <c r="D38" s="49">
        <v>1</v>
      </c>
      <c r="E38" s="64" t="s">
        <v>341</v>
      </c>
      <c r="F38" s="64">
        <v>7</v>
      </c>
      <c r="G38" s="71">
        <v>2.6914285714285717</v>
      </c>
      <c r="H38" s="65">
        <v>5.5714285714285712</v>
      </c>
      <c r="I38" s="65">
        <v>44.428571428571431</v>
      </c>
      <c r="J38" s="65">
        <v>0</v>
      </c>
      <c r="K38" s="65">
        <v>64.237142857142857</v>
      </c>
      <c r="L38" s="65">
        <v>55.571428571428569</v>
      </c>
      <c r="M38" s="65">
        <v>19.142857142857142</v>
      </c>
      <c r="N38" s="65">
        <v>3.4285714285714284</v>
      </c>
      <c r="O38" s="65">
        <v>35</v>
      </c>
      <c r="P38" s="65">
        <v>23.285714285714285</v>
      </c>
      <c r="S38" s="45"/>
      <c r="T38" s="45"/>
      <c r="U38" s="45"/>
    </row>
    <row r="39" spans="1:27" s="21" customFormat="1" x14ac:dyDescent="0.3">
      <c r="A39" s="5">
        <v>1</v>
      </c>
      <c r="B39" s="49">
        <v>112</v>
      </c>
      <c r="C39" s="49" t="s">
        <v>360</v>
      </c>
      <c r="D39" s="49">
        <v>1</v>
      </c>
      <c r="E39" s="64" t="s">
        <v>309</v>
      </c>
      <c r="F39" s="64">
        <v>7</v>
      </c>
      <c r="G39" s="71">
        <v>3.7142857142857144</v>
      </c>
      <c r="H39" s="65">
        <v>2.2857142857142856</v>
      </c>
      <c r="I39" s="65">
        <v>40.571428571428569</v>
      </c>
      <c r="J39" s="65">
        <v>22</v>
      </c>
      <c r="K39" s="65">
        <v>185.8557142857143</v>
      </c>
      <c r="L39" s="65">
        <v>193.42857142857142</v>
      </c>
      <c r="M39" s="65">
        <v>72.142857142857139</v>
      </c>
      <c r="N39" s="65">
        <v>12.571428571428571</v>
      </c>
      <c r="O39" s="65">
        <v>86.142857142857139</v>
      </c>
      <c r="P39" s="65">
        <v>46.571428571428569</v>
      </c>
      <c r="S39" s="45"/>
      <c r="T39" s="45"/>
      <c r="U39" s="45"/>
    </row>
    <row r="40" spans="1:27" s="21" customFormat="1" x14ac:dyDescent="0.3">
      <c r="A40" s="5">
        <v>1</v>
      </c>
      <c r="B40" s="5">
        <v>139</v>
      </c>
      <c r="C40" s="5" t="s">
        <v>360</v>
      </c>
      <c r="D40" s="5">
        <v>0</v>
      </c>
      <c r="E40" s="64" t="s">
        <v>284</v>
      </c>
      <c r="F40" s="64">
        <v>8</v>
      </c>
      <c r="G40" s="71">
        <v>3.7574999999999998</v>
      </c>
      <c r="H40" s="65">
        <v>0.25</v>
      </c>
      <c r="I40" s="65">
        <v>44.25</v>
      </c>
      <c r="J40" s="65">
        <v>31.375</v>
      </c>
      <c r="K40" s="65">
        <v>218.83249999999998</v>
      </c>
      <c r="L40" s="65">
        <v>234.75</v>
      </c>
      <c r="M40" s="65">
        <v>88</v>
      </c>
      <c r="N40" s="65">
        <v>19.5</v>
      </c>
      <c r="O40" s="65">
        <v>101.625</v>
      </c>
      <c r="P40" s="65">
        <v>47.375</v>
      </c>
      <c r="S40" s="45"/>
      <c r="T40" s="45"/>
      <c r="U40" s="45"/>
    </row>
    <row r="41" spans="1:27" s="21" customFormat="1" x14ac:dyDescent="0.3">
      <c r="A41" s="5">
        <v>1</v>
      </c>
      <c r="B41" s="49">
        <v>149</v>
      </c>
      <c r="C41" s="49" t="s">
        <v>360</v>
      </c>
      <c r="D41" s="49">
        <v>0</v>
      </c>
      <c r="E41" s="64" t="s">
        <v>347</v>
      </c>
      <c r="F41" s="64">
        <v>7</v>
      </c>
      <c r="G41" s="71">
        <v>3.61</v>
      </c>
      <c r="H41" s="65">
        <v>4.5714285714285712</v>
      </c>
      <c r="I41" s="65">
        <v>45.571428571428569</v>
      </c>
      <c r="J41" s="65">
        <v>5.8571428571428568</v>
      </c>
      <c r="K41" s="65">
        <v>96.381428571428572</v>
      </c>
      <c r="L41" s="65">
        <v>70.857142857142861</v>
      </c>
      <c r="M41" s="65">
        <v>35.285714285714285</v>
      </c>
      <c r="N41" s="65">
        <v>10.428571428571429</v>
      </c>
      <c r="O41" s="65">
        <v>96.714285714285708</v>
      </c>
      <c r="P41" s="65">
        <v>44.857142857142854</v>
      </c>
      <c r="S41" s="45"/>
      <c r="T41" s="45"/>
      <c r="U41" s="45"/>
    </row>
    <row r="42" spans="1:27" s="21" customFormat="1" x14ac:dyDescent="0.3">
      <c r="A42" s="5"/>
      <c r="B42" s="5"/>
      <c r="C42" s="5"/>
      <c r="D42" s="5"/>
      <c r="E42" s="47"/>
      <c r="F42" s="7"/>
      <c r="G42" s="13"/>
      <c r="H42" s="7"/>
      <c r="I42" s="7"/>
      <c r="J42" s="7"/>
      <c r="K42" s="14"/>
      <c r="L42" s="7"/>
      <c r="M42" s="7"/>
      <c r="N42" s="7"/>
      <c r="O42" s="7"/>
      <c r="P42" s="7"/>
      <c r="S42" s="45"/>
      <c r="T42" s="45"/>
      <c r="U42" s="45"/>
    </row>
    <row r="43" spans="1:27" s="21" customFormat="1" x14ac:dyDescent="0.3">
      <c r="A43" s="5"/>
      <c r="B43" s="5"/>
      <c r="C43" s="5"/>
      <c r="D43" s="5"/>
      <c r="E43" s="7"/>
      <c r="F43" s="7"/>
      <c r="G43" s="13"/>
      <c r="H43" s="7"/>
      <c r="I43" s="7"/>
      <c r="J43" s="7"/>
      <c r="K43" s="14"/>
      <c r="L43" s="7"/>
      <c r="M43" s="7"/>
      <c r="N43" s="7"/>
      <c r="O43" s="7"/>
      <c r="P43" s="7"/>
      <c r="S43" s="45"/>
      <c r="T43" s="45"/>
      <c r="U43" s="45"/>
    </row>
    <row r="44" spans="1:27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S44" s="10"/>
      <c r="T44" s="10"/>
      <c r="U44" s="10"/>
      <c r="Y44" s="9"/>
      <c r="Z44" s="9"/>
      <c r="AA44" s="9"/>
    </row>
    <row r="45" spans="1:27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S45" s="10"/>
      <c r="T45" s="10"/>
      <c r="U45" s="10"/>
      <c r="Y45" s="9"/>
      <c r="Z45" s="9"/>
      <c r="AA45" s="9"/>
    </row>
    <row r="46" spans="1:27" s="4" customFormat="1" x14ac:dyDescent="0.3">
      <c r="A46" s="23">
        <f>SUM(A29:A45)</f>
        <v>13</v>
      </c>
      <c r="B46" s="23"/>
      <c r="C46" s="23"/>
      <c r="D46" s="23">
        <f>SUM(D29:D45)</f>
        <v>91</v>
      </c>
      <c r="E46" s="23"/>
      <c r="F46" s="23"/>
      <c r="G46" s="31">
        <f>(9*M46)/K46</f>
        <v>3.2398116073290497</v>
      </c>
      <c r="H46" s="23"/>
      <c r="I46" s="23"/>
      <c r="J46" s="23"/>
      <c r="K46" s="32">
        <f>SUM(K29:K45)</f>
        <v>2456.0555079365076</v>
      </c>
      <c r="L46" s="23"/>
      <c r="M46" s="32">
        <f>SUM(M29:M45)</f>
        <v>884.12857142857138</v>
      </c>
      <c r="N46" s="23"/>
      <c r="O46" s="23"/>
      <c r="P46" s="23"/>
      <c r="S46" s="33"/>
      <c r="T46" s="33"/>
      <c r="U46" s="33"/>
    </row>
  </sheetData>
  <autoFilter ref="A2:AB2" xr:uid="{A4C789DF-C06B-466D-A57E-4BE09678C4B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World Series</vt:lpstr>
      <vt:lpstr>Auction Tracker_HITTERS</vt:lpstr>
      <vt:lpstr>Hiters</vt:lpstr>
      <vt:lpstr>Pitchers</vt:lpstr>
      <vt:lpstr>Auction Tracker_PITCHERS</vt:lpstr>
      <vt:lpstr>Nomination Order</vt:lpstr>
      <vt:lpstr>Andy Palomino's Team</vt:lpstr>
      <vt:lpstr>Derek Bain's Team</vt:lpstr>
      <vt:lpstr>Anthony Spencer's Team</vt:lpstr>
      <vt:lpstr>Alberto Martinez's Team</vt:lpstr>
      <vt:lpstr>Jason Besly's Team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Palomino</dc:creator>
  <cp:keywords/>
  <dc:description/>
  <cp:lastModifiedBy>Andy Palomino</cp:lastModifiedBy>
  <cp:revision/>
  <dcterms:created xsi:type="dcterms:W3CDTF">2023-11-13T03:21:16Z</dcterms:created>
  <dcterms:modified xsi:type="dcterms:W3CDTF">2025-05-17T03:11:37Z</dcterms:modified>
  <cp:category/>
  <cp:contentStatus/>
</cp:coreProperties>
</file>